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072" windowHeight="5736" firstSheet="10" activeTab="12"/>
  </bookViews>
  <sheets>
    <sheet name="Квадратное уравнение" sheetId="1" r:id="rId1"/>
    <sheet name="сортировка" sheetId="2" r:id="rId2"/>
    <sheet name="Показания счетчика" sheetId="3" r:id="rId3"/>
    <sheet name="Решение системы уравнений 1" sheetId="4" r:id="rId4"/>
    <sheet name="Решение системы уравнений 2" sheetId="5" r:id="rId5"/>
    <sheet name="График функции" sheetId="6" r:id="rId6"/>
    <sheet name="Относительные ссылки" sheetId="7" r:id="rId7"/>
    <sheet name="Абсолютные ссылки" sheetId="8" r:id="rId8"/>
    <sheet name="Смешанные ссылки" sheetId="9" r:id="rId9"/>
    <sheet name="Ведомость экзаменов" sheetId="10" r:id="rId10"/>
    <sheet name="Госпиталь" sheetId="11" r:id="rId11"/>
    <sheet name="Покраска пола" sheetId="12" r:id="rId12"/>
    <sheet name="Отчет по результатам покраски" sheetId="13" r:id="rId13"/>
  </sheets>
  <definedNames>
    <definedName name="_xlnm._FilterDatabase" localSheetId="1" hidden="1">'сортировка'!$A$1:$H$19</definedName>
    <definedName name="solver_adj" localSheetId="11" hidden="1">'Покраска пола'!$B$3:$B$5</definedName>
    <definedName name="solver_cvg" localSheetId="11" hidden="1">0.0001</definedName>
    <definedName name="solver_drv" localSheetId="11" hidden="1">1</definedName>
    <definedName name="solver_est" localSheetId="11" hidden="1">1</definedName>
    <definedName name="solver_itr" localSheetId="11" hidden="1">100</definedName>
    <definedName name="solver_lhs1" localSheetId="11" hidden="1">'Покраска пола'!$B$3</definedName>
    <definedName name="solver_lhs2" localSheetId="11" hidden="1">'Покраска пола'!$B$4</definedName>
    <definedName name="solver_lhs3" localSheetId="11" hidden="1">'Покраска пола'!$B$5</definedName>
    <definedName name="solver_lhs4" localSheetId="11" hidden="1">'Покраска пола'!$B$3</definedName>
    <definedName name="solver_lhs5" localSheetId="11" hidden="1">'Покраска пола'!$B$4</definedName>
    <definedName name="solver_lin" localSheetId="11" hidden="1">2</definedName>
    <definedName name="solver_neg" localSheetId="11" hidden="1">2</definedName>
    <definedName name="solver_num" localSheetId="11" hidden="1">5</definedName>
    <definedName name="solver_nwt" localSheetId="11" hidden="1">1</definedName>
    <definedName name="solver_opt" localSheetId="11" hidden="1">'Покраска пола'!$B$7</definedName>
    <definedName name="solver_pre" localSheetId="11" hidden="1">0.000001</definedName>
    <definedName name="solver_rel1" localSheetId="11" hidden="1">1</definedName>
    <definedName name="solver_rel2" localSheetId="11" hidden="1">1</definedName>
    <definedName name="solver_rel3" localSheetId="11" hidden="1">1</definedName>
    <definedName name="solver_rel4" localSheetId="11" hidden="1">3</definedName>
    <definedName name="solver_rel5" localSheetId="11" hidden="1">3</definedName>
    <definedName name="solver_rhs1" localSheetId="11" hidden="1">18.3</definedName>
    <definedName name="solver_rhs2" localSheetId="11" hidden="1">7.7</definedName>
    <definedName name="solver_rhs3" localSheetId="11" hidden="1">10</definedName>
    <definedName name="solver_rhs4" localSheetId="11" hidden="1">18.1</definedName>
    <definedName name="solver_rhs5" localSheetId="11" hidden="1">7.6</definedName>
    <definedName name="solver_scl" localSheetId="11" hidden="1">2</definedName>
    <definedName name="solver_sho" localSheetId="11" hidden="1">1</definedName>
    <definedName name="solver_tim" localSheetId="11" hidden="1">100</definedName>
    <definedName name="solver_tol" localSheetId="11" hidden="1">0.05</definedName>
    <definedName name="solver_typ" localSheetId="11" hidden="1">2</definedName>
    <definedName name="solver_val" localSheetId="11" hidden="1">0</definedName>
    <definedName name="CRITERIA" localSheetId="1">'сортировка'!$B$4</definedName>
  </definedNames>
  <calcPr fullCalcOnLoad="1"/>
</workbook>
</file>

<file path=xl/sharedStrings.xml><?xml version="1.0" encoding="utf-8"?>
<sst xmlns="http://schemas.openxmlformats.org/spreadsheetml/2006/main" count="251" uniqueCount="163">
  <si>
    <t>Ведомость вступительных экзаменов</t>
  </si>
  <si>
    <t>Проходной балл</t>
  </si>
  <si>
    <t>Сумма баллов</t>
  </si>
  <si>
    <t>Зачисление</t>
  </si>
  <si>
    <t>№ п/п</t>
  </si>
  <si>
    <t>Фамилия</t>
  </si>
  <si>
    <t>Математика</t>
  </si>
  <si>
    <t xml:space="preserve">Русский язык </t>
  </si>
  <si>
    <t>Физика</t>
  </si>
  <si>
    <t>Иванов</t>
  </si>
  <si>
    <t>Петров</t>
  </si>
  <si>
    <t>Сидоров</t>
  </si>
  <si>
    <t>Соколова</t>
  </si>
  <si>
    <t>Николаев</t>
  </si>
  <si>
    <t>Конькова</t>
  </si>
  <si>
    <t>Лебедев</t>
  </si>
  <si>
    <t>Борисов</t>
  </si>
  <si>
    <t>Горкина</t>
  </si>
  <si>
    <t>Решение квадратного уравнения</t>
  </si>
  <si>
    <t>а</t>
  </si>
  <si>
    <t>b</t>
  </si>
  <si>
    <t>c</t>
  </si>
  <si>
    <t>x^2+</t>
  </si>
  <si>
    <t>x+</t>
  </si>
  <si>
    <t xml:space="preserve"> =0</t>
  </si>
  <si>
    <t>D=</t>
  </si>
  <si>
    <t>x1=</t>
  </si>
  <si>
    <t>x2=</t>
  </si>
  <si>
    <t>Всего</t>
  </si>
  <si>
    <t>Принято</t>
  </si>
  <si>
    <t>№</t>
  </si>
  <si>
    <t>Ф.И.О.</t>
  </si>
  <si>
    <t>Табельный номер</t>
  </si>
  <si>
    <t>Отдел</t>
  </si>
  <si>
    <t>Должность</t>
  </si>
  <si>
    <t>Начислено</t>
  </si>
  <si>
    <t>Удержано</t>
  </si>
  <si>
    <t>К выдаче</t>
  </si>
  <si>
    <t>Ли. А.А.</t>
  </si>
  <si>
    <t>Сидоров В.В.</t>
  </si>
  <si>
    <t>Петров П.П.</t>
  </si>
  <si>
    <t>Алексеев Р.П.</t>
  </si>
  <si>
    <t>Штагер Е.А.</t>
  </si>
  <si>
    <t>Сидоров П.П.</t>
  </si>
  <si>
    <t>Сажин Р.О.</t>
  </si>
  <si>
    <t>Протасов И.А.</t>
  </si>
  <si>
    <t>Петров Н.И.</t>
  </si>
  <si>
    <t>Пичук И.И.</t>
  </si>
  <si>
    <t>Пилипенко Ю.Д.</t>
  </si>
  <si>
    <t>Петров С.В.</t>
  </si>
  <si>
    <t>Осина Л.Д.</t>
  </si>
  <si>
    <t>Львов О.И.</t>
  </si>
  <si>
    <t>Козлов Е.И.</t>
  </si>
  <si>
    <t>Кириллов А.П.</t>
  </si>
  <si>
    <t>Бондаренко А.А.</t>
  </si>
  <si>
    <t>Алексеев И.В.</t>
  </si>
  <si>
    <t>Инженер</t>
  </si>
  <si>
    <t>Бухгалтер</t>
  </si>
  <si>
    <t>Ст. инженер</t>
  </si>
  <si>
    <t>Нач. отдела</t>
  </si>
  <si>
    <t>Зам.директора</t>
  </si>
  <si>
    <t>Зам. Директора</t>
  </si>
  <si>
    <t>Референт</t>
  </si>
  <si>
    <t>Ст. бухгалтер</t>
  </si>
  <si>
    <t>Директор</t>
  </si>
  <si>
    <t>Гл. бухгалтер</t>
  </si>
  <si>
    <t xml:space="preserve"> Найдите записи о сотрудниках с зарплатой ниже 4000 р.</t>
  </si>
  <si>
    <t>Найдите записи о сотрудниках первого отдела</t>
  </si>
  <si>
    <t>Найдите записи о сотрудниках 2 -го отдела, у которых сумма к выдаче находиться в пределах от 2000 р. до 4000 р.</t>
  </si>
  <si>
    <t>Найдите все записи об инженерах, фамилии которых начинаются на букву "П"</t>
  </si>
  <si>
    <t>Отсортируйте Ф,И,О по возрастанию</t>
  </si>
  <si>
    <t>Отсортируйте данные по трем ключам Отдел, должность, Ф.И.О</t>
  </si>
  <si>
    <t>Поисковые переменные</t>
  </si>
  <si>
    <t>Имя</t>
  </si>
  <si>
    <t>Значение</t>
  </si>
  <si>
    <t>a</t>
  </si>
  <si>
    <t>S1</t>
  </si>
  <si>
    <t>Критерии оптимизации</t>
  </si>
  <si>
    <t>n</t>
  </si>
  <si>
    <t>Microsoft Excel 11.0 Отчет по результатам</t>
  </si>
  <si>
    <t>Рабочий лист: [Демонстрация.xls]Краска</t>
  </si>
  <si>
    <t>Отчет создан: 04.11.2006 18:58:39</t>
  </si>
  <si>
    <t>Целевая ячейка (Минимум)</t>
  </si>
  <si>
    <t>Ячейка</t>
  </si>
  <si>
    <t>Исходное значение</t>
  </si>
  <si>
    <t>Результат</t>
  </si>
  <si>
    <t>Изменяемые ячейки</t>
  </si>
  <si>
    <t>Ограничения</t>
  </si>
  <si>
    <t>Формула</t>
  </si>
  <si>
    <t>Статус</t>
  </si>
  <si>
    <t>Разница</t>
  </si>
  <si>
    <t>$B$7</t>
  </si>
  <si>
    <t>n Значение</t>
  </si>
  <si>
    <t>$B$3</t>
  </si>
  <si>
    <t>a Значение</t>
  </si>
  <si>
    <t>$B$4</t>
  </si>
  <si>
    <t>b Значение</t>
  </si>
  <si>
    <t>$B$5</t>
  </si>
  <si>
    <t>S1 Значение</t>
  </si>
  <si>
    <t>$B$3&lt;=18.3</t>
  </si>
  <si>
    <t>не связан.</t>
  </si>
  <si>
    <t>$B$4&lt;=7.7</t>
  </si>
  <si>
    <t>$B$5&lt;=10</t>
  </si>
  <si>
    <t>связанное</t>
  </si>
  <si>
    <t>$B$3&gt;=18.1</t>
  </si>
  <si>
    <t>$B$4&gt;=7.6</t>
  </si>
  <si>
    <t>Коэффициент А</t>
  </si>
  <si>
    <t>Коэффициент В</t>
  </si>
  <si>
    <t>Зарплата</t>
  </si>
  <si>
    <t>Количество сотрудников</t>
  </si>
  <si>
    <t>Суммарная заработная плата</t>
  </si>
  <si>
    <t>Санитарка</t>
  </si>
  <si>
    <t>Медсестра</t>
  </si>
  <si>
    <t>Зав. Отделением</t>
  </si>
  <si>
    <t>Зав. Аптекой</t>
  </si>
  <si>
    <t>Завхоз</t>
  </si>
  <si>
    <t>Главврач</t>
  </si>
  <si>
    <t>Зав. Больницей</t>
  </si>
  <si>
    <t>Врач</t>
  </si>
  <si>
    <t>Суммарный месячный фонд заработной платы</t>
  </si>
  <si>
    <t>Шаг, h</t>
  </si>
  <si>
    <t>х</t>
  </si>
  <si>
    <t>у</t>
  </si>
  <si>
    <t>Построение графика функции y=sinx</t>
  </si>
  <si>
    <t>Х</t>
  </si>
  <si>
    <t>у=х+6</t>
  </si>
  <si>
    <t>y=x^2-2</t>
  </si>
  <si>
    <t>У=-2х^2</t>
  </si>
  <si>
    <t>y= 2x-36</t>
  </si>
  <si>
    <t>Месяц</t>
  </si>
  <si>
    <t>Показания счетчика</t>
  </si>
  <si>
    <t>Расход кВт*час</t>
  </si>
  <si>
    <t>Сумма к оплате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</si>
  <si>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</si>
  <si>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</si>
  <si>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</si>
  <si>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</si>
  <si>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</si>
  <si>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</si>
  <si>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</si>
  <si>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</si>
  <si>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</si>
  <si>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</si>
  <si>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</si>
  <si>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</si>
  <si>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Устройство</t>
  </si>
  <si>
    <t>Цена в у.е.</t>
  </si>
  <si>
    <t>Цена в рублях</t>
  </si>
  <si>
    <t>Курс доллара к рублю</t>
  </si>
  <si>
    <t>Системная плата</t>
  </si>
  <si>
    <t>1 у.е.=</t>
  </si>
  <si>
    <t>Процессор</t>
  </si>
  <si>
    <t>Оперативная память</t>
  </si>
  <si>
    <t>Жесткий диск</t>
  </si>
  <si>
    <t xml:space="preserve">Монитор </t>
  </si>
  <si>
    <t>Дисковод 3,5"</t>
  </si>
  <si>
    <t>Дисковод CD-ROM</t>
  </si>
  <si>
    <t>Корпус</t>
  </si>
  <si>
    <t>Клавиатура</t>
  </si>
  <si>
    <t>Мышь</t>
  </si>
  <si>
    <t>ИТОГО:</t>
  </si>
  <si>
    <t xml:space="preserve">Курс рубля </t>
  </si>
  <si>
    <t>Стоимость одного кВт/часа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</si>
</sst>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mmm/yyyy"/>
    <numFmt numFmtId="174" formatCode="#,##0.0&quot;р.&quot;"/>
    <numFmt numFmtId="175" formatCode="#,##0&quot;р.&quot;"/>
    <numFmt numFmtId="176" formatCode="#,##0.00&quot;р.&quot;"/>
    <numFmt numFmtId="177" formatCode="[$$-409]#,##0.00"/>
  </numFmts>
  <fonts count="26">
    <font>
      <sz val="10"/>
      <name val="Arial"/>
      <family val="0"/>
    </font>
    <font>
      <sz val="12"/>
      <color indexed="10"/>
      <name val="Arial"/>
      <family val="2"/>
    </font>
    <font>
      <sz val="11"/>
      <color indexed="61"/>
      <name val="Arial"/>
      <family val="2"/>
    </font>
    <font>
      <sz val="26"/>
      <name val="Arial"/>
      <family val="0"/>
    </font>
    <font>
      <sz val="8"/>
      <name val="Arial"/>
      <family val="0"/>
    </font>
    <font>
      <sz val="13"/>
      <color indexed="10"/>
      <name val="Arial"/>
      <family val="0"/>
    </font>
    <font>
      <sz val="13"/>
      <name val="Arial"/>
      <family val="0"/>
    </font>
    <font>
      <sz val="20"/>
      <color indexed="10"/>
      <name val="Arial"/>
      <family val="2"/>
    </font>
    <font>
      <sz val="20"/>
      <name val="Arial"/>
      <family val="2"/>
    </font>
    <font>
      <b/>
      <sz val="20"/>
      <color indexed="20"/>
      <name val="Arial"/>
      <family val="2"/>
    </font>
    <font>
      <sz val="20"/>
      <color indexed="5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2"/>
      <color indexed="10"/>
      <name val="Arial"/>
      <family val="2"/>
    </font>
    <font>
      <b/>
      <sz val="12"/>
      <color indexed="19"/>
      <name val="Arial Cyr"/>
      <family val="0"/>
    </font>
    <font>
      <b/>
      <sz val="12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2" xfId="0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175" fontId="6" fillId="0" borderId="4" xfId="0" applyNumberFormat="1" applyFont="1" applyBorder="1" applyAlignment="1">
      <alignment/>
    </xf>
    <xf numFmtId="175" fontId="6" fillId="0" borderId="7" xfId="0" applyNumberFormat="1" applyFont="1" applyBorder="1" applyAlignment="1">
      <alignment/>
    </xf>
    <xf numFmtId="175" fontId="6" fillId="0" borderId="0" xfId="0" applyNumberFormat="1" applyFont="1" applyAlignment="1">
      <alignment/>
    </xf>
    <xf numFmtId="175" fontId="6" fillId="0" borderId="8" xfId="0" applyNumberFormat="1" applyFont="1" applyBorder="1" applyAlignment="1">
      <alignment/>
    </xf>
    <xf numFmtId="175" fontId="6" fillId="0" borderId="9" xfId="0" applyNumberFormat="1" applyFont="1" applyBorder="1" applyAlignment="1">
      <alignment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9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0" borderId="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177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7" fontId="0" fillId="0" borderId="9" xfId="0" applyNumberFormat="1" applyBorder="1" applyAlignment="1">
      <alignment/>
    </xf>
    <xf numFmtId="0" fontId="11" fillId="0" borderId="4" xfId="0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5" fontId="5" fillId="0" borderId="14" xfId="0" applyNumberFormat="1" applyFont="1" applyBorder="1" applyAlignment="1">
      <alignment horizontal="center"/>
    </xf>
    <xf numFmtId="175" fontId="5" fillId="0" borderId="15" xfId="0" applyNumberFormat="1" applyFont="1" applyBorder="1" applyAlignment="1">
      <alignment horizontal="center"/>
    </xf>
    <xf numFmtId="0" fontId="14" fillId="0" borderId="4" xfId="0" applyFont="1" applyBorder="1" applyAlignment="1">
      <alignment/>
    </xf>
    <xf numFmtId="175" fontId="6" fillId="4" borderId="0" xfId="0" applyNumberFormat="1" applyFont="1" applyFill="1" applyAlignment="1">
      <alignment/>
    </xf>
    <xf numFmtId="0" fontId="6" fillId="4" borderId="0" xfId="0" applyFont="1" applyFill="1" applyBorder="1" applyAlignment="1">
      <alignment/>
    </xf>
    <xf numFmtId="0" fontId="18" fillId="0" borderId="4" xfId="0" applyFont="1" applyBorder="1" applyAlignment="1">
      <alignment horizontal="justify" wrapText="1"/>
    </xf>
    <xf numFmtId="0" fontId="18" fillId="0" borderId="4" xfId="0" applyFont="1" applyBorder="1" applyAlignment="1">
      <alignment horizontal="right" wrapText="1"/>
    </xf>
    <xf numFmtId="175" fontId="19" fillId="0" borderId="4" xfId="0" applyNumberFormat="1" applyFont="1" applyBorder="1" applyAlignment="1">
      <alignment/>
    </xf>
    <xf numFmtId="0" fontId="14" fillId="0" borderId="4" xfId="0" applyFont="1" applyBorder="1" applyAlignment="1">
      <alignment horizontal="right"/>
    </xf>
    <xf numFmtId="176" fontId="14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18" fillId="0" borderId="4" xfId="0" applyFont="1" applyBorder="1" applyAlignment="1">
      <alignment horizontal="left" wrapText="1"/>
    </xf>
    <xf numFmtId="0" fontId="20" fillId="0" borderId="4" xfId="0" applyFont="1" applyBorder="1" applyAlignment="1">
      <alignment/>
    </xf>
    <xf numFmtId="0" fontId="21" fillId="0" borderId="4" xfId="0" applyFont="1" applyBorder="1" applyAlignment="1">
      <alignment/>
    </xf>
    <xf numFmtId="175" fontId="21" fillId="0" borderId="4" xfId="0" applyNumberFormat="1" applyFont="1" applyFill="1" applyBorder="1" applyAlignment="1">
      <alignment/>
    </xf>
    <xf numFmtId="0" fontId="22" fillId="0" borderId="4" xfId="0" applyFont="1" applyBorder="1" applyAlignment="1">
      <alignment/>
    </xf>
    <xf numFmtId="0" fontId="18" fillId="0" borderId="4" xfId="0" applyFont="1" applyBorder="1" applyAlignment="1">
      <alignment horizontal="justify" vertical="top" wrapText="1"/>
    </xf>
    <xf numFmtId="0" fontId="18" fillId="0" borderId="4" xfId="0" applyFont="1" applyBorder="1" applyAlignment="1">
      <alignment horizontal="right" vertical="top" wrapText="1"/>
    </xf>
    <xf numFmtId="0" fontId="19" fillId="0" borderId="4" xfId="0" applyFont="1" applyBorder="1" applyAlignment="1">
      <alignment/>
    </xf>
    <xf numFmtId="0" fontId="17" fillId="0" borderId="4" xfId="0" applyFont="1" applyBorder="1" applyAlignment="1">
      <alignment/>
    </xf>
    <xf numFmtId="0" fontId="21" fillId="0" borderId="4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5" fillId="4" borderId="0" xfId="0" applyFont="1" applyFill="1" applyBorder="1" applyAlignment="1">
      <alignment/>
    </xf>
    <xf numFmtId="175" fontId="5" fillId="4" borderId="0" xfId="0" applyNumberFormat="1" applyFont="1" applyFill="1" applyBorder="1" applyAlignment="1">
      <alignment/>
    </xf>
    <xf numFmtId="175" fontId="6" fillId="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6" xfId="0" applyBorder="1" applyAlignment="1">
      <alignment/>
    </xf>
    <xf numFmtId="8" fontId="0" fillId="0" borderId="16" xfId="0" applyNumberFormat="1" applyBorder="1" applyAlignment="1">
      <alignment/>
    </xf>
    <xf numFmtId="0" fontId="23" fillId="0" borderId="4" xfId="0" applyFont="1" applyFill="1" applyBorder="1" applyAlignment="1">
      <alignment horizontal="justify" wrapText="1"/>
    </xf>
    <xf numFmtId="0" fontId="24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3" fillId="0" borderId="4" xfId="0" applyFont="1" applyFill="1" applyBorder="1" applyAlignment="1">
      <alignment horizontal="justify" vertical="top" wrapText="1"/>
    </xf>
    <xf numFmtId="0" fontId="0" fillId="0" borderId="17" xfId="0" applyBorder="1" applyAlignment="1">
      <alignment/>
    </xf>
    <xf numFmtId="1" fontId="2" fillId="0" borderId="17" xfId="0" applyNumberFormat="1" applyFont="1" applyBorder="1" applyAlignment="1">
      <alignment/>
    </xf>
    <xf numFmtId="0" fontId="0" fillId="0" borderId="4" xfId="0" applyFill="1" applyBorder="1" applyAlignment="1">
      <alignment/>
    </xf>
    <xf numFmtId="1" fontId="2" fillId="0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'Решение системы уравнений 1'!$A$2:$A$22</c:f>
              <c:numCache/>
            </c:numRef>
          </c:xVal>
          <c:yVal>
            <c:numRef>
              <c:f>'Решение системы уравнений 1'!$B$2:$B$22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'Решение системы уравнений 1'!$A$2:$A$22</c:f>
              <c:numCache/>
            </c:numRef>
          </c:xVal>
          <c:yVal>
            <c:numRef>
              <c:f>'Решение системы уравнений 1'!$C$2:$C$22</c:f>
              <c:numCache/>
            </c:numRef>
          </c:yVal>
          <c:smooth val="1"/>
        </c:ser>
        <c:axId val="4453117"/>
        <c:axId val="40078054"/>
      </c:scatterChart>
      <c:valAx>
        <c:axId val="44531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78054"/>
        <c:crosses val="autoZero"/>
        <c:crossBetween val="midCat"/>
        <c:dispUnits/>
      </c:valAx>
      <c:valAx>
        <c:axId val="40078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31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11"/>
          <c:h val="0.92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'Решение системы уравнений 1'!$I$2:$I$22</c:f>
              <c:numCache/>
            </c:numRef>
          </c:xVal>
          <c:yVal>
            <c:numRef>
              <c:f>'Решение системы уравнений 1'!$J$2:$J$22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'Решение системы уравнений 1'!$I$2:$I$22</c:f>
              <c:numCache/>
            </c:numRef>
          </c:xVal>
          <c:yVal>
            <c:numRef>
              <c:f>'Решение системы уравнений 1'!$K$2:$K$22</c:f>
              <c:numCache/>
            </c:numRef>
          </c:yVal>
          <c:smooth val="1"/>
        </c:ser>
        <c:axId val="25158167"/>
        <c:axId val="25096912"/>
      </c:scatterChart>
      <c:valAx>
        <c:axId val="251581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096912"/>
        <c:crosses val="autoZero"/>
        <c:crossBetween val="midCat"/>
        <c:dispUnits/>
      </c:valAx>
      <c:valAx>
        <c:axId val="25096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58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4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'Решение системы уравнений 1'!$L$2:$L$22</c:f>
              <c:numCache/>
            </c:numRef>
          </c:xVal>
          <c:yVal>
            <c:numRef>
              <c:f>'Решение системы уравнений 1'!$M$2:$M$22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'Решение системы уравнений 1'!$L$2:$L$22</c:f>
              <c:numCache/>
            </c:numRef>
          </c:xVal>
          <c:yVal>
            <c:numRef>
              <c:f>'Решение системы уравнений 1'!$N$2:$N$22</c:f>
              <c:numCache/>
            </c:numRef>
          </c:yVal>
          <c:smooth val="1"/>
        </c:ser>
        <c:axId val="24545617"/>
        <c:axId val="19583962"/>
      </c:scatterChart>
      <c:valAx>
        <c:axId val="245456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83962"/>
        <c:crosses val="autoZero"/>
        <c:crossBetween val="midCat"/>
        <c:dispUnits/>
      </c:valAx>
      <c:valAx>
        <c:axId val="19583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45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'Решение системы уравнений 2'!$B$1</c:f>
              <c:strCache>
                <c:ptCount val="1"/>
                <c:pt idx="0">
                  <c:v>y=x^2-2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'Решение системы уравнений 2'!$A$2:$A$12</c:f>
              <c:numCache/>
            </c:numRef>
          </c:xVal>
          <c:yVal>
            <c:numRef>
              <c:f>'Решение системы уравнений 2'!$B$2:$B$12</c:f>
              <c:numCache/>
            </c:numRef>
          </c:yVal>
          <c:smooth val="1"/>
        </c:ser>
        <c:ser>
          <c:idx val="1"/>
          <c:order val="1"/>
          <c:tx>
            <c:strRef>
              <c:f>'Решение системы уравнений 2'!$C$1</c:f>
              <c:strCache>
                <c:ptCount val="1"/>
                <c:pt idx="0">
                  <c:v>у=х+6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'Решение системы уравнений 2'!$A$2:$A$12</c:f>
              <c:numCache/>
            </c:numRef>
          </c:xVal>
          <c:yVal>
            <c:numRef>
              <c:f>'Решение системы уравнений 2'!$C$2:$C$12</c:f>
              <c:numCache/>
            </c:numRef>
          </c:yVal>
          <c:smooth val="1"/>
        </c:ser>
        <c:axId val="42037931"/>
        <c:axId val="42797060"/>
      </c:scatterChart>
      <c:valAx>
        <c:axId val="420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97060"/>
        <c:crosses val="autoZero"/>
        <c:crossBetween val="midCat"/>
        <c:dispUnits/>
      </c:valAx>
      <c:valAx>
        <c:axId val="42797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37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'Решение системы уравнений 2'!$L$2:$L$12</c:f>
              <c:numCache/>
            </c:numRef>
          </c:xVal>
          <c:yVal>
            <c:numRef>
              <c:f>'Решение системы уравнений 2'!$M$2:$M$12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'Решение системы уравнений 2'!$L$2:$L$12</c:f>
              <c:numCache/>
            </c:numRef>
          </c:xVal>
          <c:yVal>
            <c:numRef>
              <c:f>'Решение системы уравнений 2'!$N$2:$N$12</c:f>
              <c:numCache/>
            </c:numRef>
          </c:yVal>
          <c:smooth val="1"/>
        </c:ser>
        <c:axId val="49629221"/>
        <c:axId val="44009806"/>
      </c:scatterChart>
      <c:valAx>
        <c:axId val="4962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09806"/>
        <c:crosses val="autoZero"/>
        <c:crossBetween val="midCat"/>
        <c:dispUnits/>
      </c:valAx>
      <c:valAx>
        <c:axId val="44009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29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'Решение системы уравнений 2'!$M$17</c:f>
              <c:strCache>
                <c:ptCount val="1"/>
                <c:pt idx="0">
                  <c:v>y=x^2-2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'Решение системы уравнений 2'!$L$18:$L$38</c:f>
              <c:numCache/>
            </c:numRef>
          </c:xVal>
          <c:yVal>
            <c:numRef>
              <c:f>'Решение системы уравнений 2'!$M$18:$M$38</c:f>
              <c:numCache/>
            </c:numRef>
          </c:yVal>
          <c:smooth val="1"/>
        </c:ser>
        <c:ser>
          <c:idx val="1"/>
          <c:order val="1"/>
          <c:tx>
            <c:strRef>
              <c:f>'Решение системы уравнений 2'!$N$17</c:f>
              <c:strCache>
                <c:ptCount val="1"/>
                <c:pt idx="0">
                  <c:v>у=х+6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'Решение системы уравнений 2'!$L$18:$L$38</c:f>
              <c:numCache/>
            </c:numRef>
          </c:xVal>
          <c:yVal>
            <c:numRef>
              <c:f>'Решение системы уравнений 2'!$N$18:$N$38</c:f>
              <c:numCache/>
            </c:numRef>
          </c:yVal>
          <c:smooth val="1"/>
        </c:ser>
        <c:axId val="60543935"/>
        <c:axId val="8024504"/>
      </c:scatterChart>
      <c:valAx>
        <c:axId val="6054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24504"/>
        <c:crosses val="autoZero"/>
        <c:crossBetween val="midCat"/>
        <c:dispUnits/>
      </c:valAx>
      <c:valAx>
        <c:axId val="8024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43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 функции'!$C$3:$K$3</c:f>
              <c:numCache/>
            </c:numRef>
          </c:cat>
          <c:val>
            <c:numRef>
              <c:f>'График функции'!$C$4:$K$4</c:f>
              <c:numCache/>
            </c:numRef>
          </c:val>
          <c:smooth val="0"/>
        </c:ser>
        <c:axId val="5111673"/>
        <c:axId val="46005058"/>
      </c:lineChart>
      <c:catAx>
        <c:axId val="511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05058"/>
        <c:crosses val="autoZero"/>
        <c:auto val="1"/>
        <c:lblOffset val="100"/>
        <c:noMultiLvlLbl val="0"/>
      </c:catAx>
      <c:valAx>
        <c:axId val="46005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1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57150</xdr:rowOff>
    </xdr:from>
    <xdr:to>
      <xdr:col>7</xdr:col>
      <xdr:colOff>514350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1857375" y="57150"/>
        <a:ext cx="29241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15</xdr:row>
      <xdr:rowOff>38100</xdr:rowOff>
    </xdr:from>
    <xdr:to>
      <xdr:col>7</xdr:col>
      <xdr:colOff>571500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038350" y="2466975"/>
        <a:ext cx="28003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76200</xdr:colOff>
      <xdr:row>22</xdr:row>
      <xdr:rowOff>104775</xdr:rowOff>
    </xdr:from>
    <xdr:to>
      <xdr:col>13</xdr:col>
      <xdr:colOff>76200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4953000" y="3667125"/>
        <a:ext cx="30480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28575</xdr:rowOff>
    </xdr:from>
    <xdr:to>
      <xdr:col>10</xdr:col>
      <xdr:colOff>466725</xdr:colOff>
      <xdr:row>16</xdr:row>
      <xdr:rowOff>133350</xdr:rowOff>
    </xdr:to>
    <xdr:graphicFrame>
      <xdr:nvGraphicFramePr>
        <xdr:cNvPr id="1" name="Chart 2"/>
        <xdr:cNvGraphicFramePr/>
      </xdr:nvGraphicFramePr>
      <xdr:xfrm>
        <a:off x="1895475" y="285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34</xdr:row>
      <xdr:rowOff>76200</xdr:rowOff>
    </xdr:from>
    <xdr:to>
      <xdr:col>9</xdr:col>
      <xdr:colOff>28575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857250" y="5581650"/>
        <a:ext cx="46577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17</xdr:row>
      <xdr:rowOff>104775</xdr:rowOff>
    </xdr:from>
    <xdr:to>
      <xdr:col>9</xdr:col>
      <xdr:colOff>47625</xdr:colOff>
      <xdr:row>34</xdr:row>
      <xdr:rowOff>47625</xdr:rowOff>
    </xdr:to>
    <xdr:graphicFrame>
      <xdr:nvGraphicFramePr>
        <xdr:cNvPr id="3" name="Chart 5"/>
        <xdr:cNvGraphicFramePr/>
      </xdr:nvGraphicFramePr>
      <xdr:xfrm>
        <a:off x="866775" y="2857500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152400</xdr:rowOff>
    </xdr:from>
    <xdr:to>
      <xdr:col>12</xdr:col>
      <xdr:colOff>171450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1371600"/>
        <a:ext cx="79819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B5" sqref="B5"/>
    </sheetView>
  </sheetViews>
  <sheetFormatPr defaultColWidth="9.140625" defaultRowHeight="12.75"/>
  <cols>
    <col min="1" max="1" width="18.140625" style="0" customWidth="1"/>
    <col min="2" max="2" width="27.57421875" style="0" customWidth="1"/>
    <col min="3" max="3" width="18.28125" style="0" customWidth="1"/>
    <col min="4" max="4" width="17.8515625" style="0" customWidth="1"/>
    <col min="5" max="5" width="16.00390625" style="0" customWidth="1"/>
    <col min="6" max="6" width="13.8515625" style="0" customWidth="1"/>
  </cols>
  <sheetData>
    <row r="1" spans="1:6" ht="33" thickBot="1">
      <c r="A1" s="78" t="s">
        <v>18</v>
      </c>
      <c r="B1" s="78"/>
      <c r="C1" s="78"/>
      <c r="D1" s="78"/>
      <c r="E1" s="78"/>
      <c r="F1" s="78"/>
    </row>
    <row r="2" spans="1:6" ht="33" thickBot="1">
      <c r="A2" s="9" t="s">
        <v>19</v>
      </c>
      <c r="B2" s="10"/>
      <c r="C2" s="9" t="s">
        <v>20</v>
      </c>
      <c r="D2" s="10"/>
      <c r="E2" s="10" t="s">
        <v>21</v>
      </c>
      <c r="F2" s="10"/>
    </row>
    <row r="3" spans="1:6" ht="33" thickBot="1">
      <c r="A3" s="11">
        <v>4</v>
      </c>
      <c r="B3" s="9" t="s">
        <v>22</v>
      </c>
      <c r="C3" s="11">
        <v>8</v>
      </c>
      <c r="D3" s="9" t="s">
        <v>23</v>
      </c>
      <c r="E3" s="11">
        <v>1</v>
      </c>
      <c r="F3" s="9" t="s">
        <v>24</v>
      </c>
    </row>
    <row r="4" spans="1:6" ht="33" thickBot="1">
      <c r="A4" s="10"/>
      <c r="B4" s="10"/>
      <c r="C4" s="10"/>
      <c r="D4" s="10"/>
      <c r="E4" s="10"/>
      <c r="F4" s="10"/>
    </row>
    <row r="5" spans="1:6" ht="33" thickBot="1">
      <c r="A5" s="10" t="s">
        <v>25</v>
      </c>
      <c r="B5" s="12">
        <f>C3^2-4*A3*E3</f>
        <v>48</v>
      </c>
      <c r="C5" s="10"/>
      <c r="D5" s="10"/>
      <c r="E5" s="10"/>
      <c r="F5" s="10"/>
    </row>
    <row r="6" spans="1:6" ht="33" thickBot="1">
      <c r="A6" s="10"/>
      <c r="B6" s="10"/>
      <c r="C6" s="10"/>
      <c r="D6" s="10"/>
      <c r="E6" s="10"/>
      <c r="F6" s="10"/>
    </row>
    <row r="7" spans="1:6" ht="33" thickBot="1">
      <c r="A7" s="10" t="s">
        <v>26</v>
      </c>
      <c r="B7" s="13">
        <f>IF(B5&gt;=0,(-C3-SQRT(B5))/2*A3,"Уравнение не имеет решения")</f>
        <v>-29.856406460551018</v>
      </c>
      <c r="C7" s="10"/>
      <c r="D7" s="10"/>
      <c r="E7" s="10"/>
      <c r="F7" s="10"/>
    </row>
    <row r="8" spans="1:6" ht="33" thickBot="1">
      <c r="A8" s="10" t="s">
        <v>27</v>
      </c>
      <c r="B8" s="13">
        <f>IF(B5&gt;=0,(-C3+SQRT(B5))/2*A3,"Уравнение не имеет решения")</f>
        <v>-2.1435935394489825</v>
      </c>
      <c r="C8" s="10"/>
      <c r="D8" s="10"/>
      <c r="E8" s="10"/>
      <c r="F8" s="10"/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14" sqref="F14"/>
    </sheetView>
  </sheetViews>
  <sheetFormatPr defaultColWidth="9.140625" defaultRowHeight="12.75"/>
  <cols>
    <col min="2" max="2" width="11.140625" style="0" customWidth="1"/>
    <col min="3" max="3" width="13.7109375" style="0" customWidth="1"/>
    <col min="4" max="4" width="13.28125" style="0" customWidth="1"/>
    <col min="6" max="6" width="12.8515625" style="0" customWidth="1"/>
    <col min="7" max="7" width="14.28125" style="0" customWidth="1"/>
  </cols>
  <sheetData>
    <row r="1" spans="1:7" ht="14.25" thickBot="1" thickTop="1">
      <c r="A1" s="81" t="s">
        <v>0</v>
      </c>
      <c r="B1" s="81"/>
      <c r="C1" s="81"/>
      <c r="D1" s="81"/>
      <c r="E1" s="81"/>
      <c r="F1" s="81"/>
      <c r="G1" s="81"/>
    </row>
    <row r="2" spans="1:7" ht="14.25" thickBot="1" thickTop="1">
      <c r="A2" s="1" t="s">
        <v>1</v>
      </c>
      <c r="B2" s="1"/>
      <c r="C2" s="2">
        <v>12</v>
      </c>
      <c r="D2" s="1"/>
      <c r="E2" s="1"/>
      <c r="F2" s="81" t="s">
        <v>2</v>
      </c>
      <c r="G2" s="81" t="s">
        <v>3</v>
      </c>
    </row>
    <row r="3" spans="1:7" ht="14.25" thickBot="1" thickTop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81"/>
      <c r="G3" s="81"/>
    </row>
    <row r="4" spans="1:7" ht="15.75" thickBot="1" thickTop="1">
      <c r="A4" s="3">
        <v>1</v>
      </c>
      <c r="B4" s="4" t="s">
        <v>9</v>
      </c>
      <c r="C4" s="6">
        <v>5</v>
      </c>
      <c r="D4" s="6">
        <v>4</v>
      </c>
      <c r="E4" s="6">
        <v>5</v>
      </c>
      <c r="F4" s="6">
        <f>SUM(C4:E4)</f>
        <v>14</v>
      </c>
      <c r="G4" s="5" t="str">
        <f>IF(F4&gt;=$C$2,"Зачислен","Не зачислен")</f>
        <v>Зачислен</v>
      </c>
    </row>
    <row r="5" spans="1:7" ht="15.75" thickBot="1" thickTop="1">
      <c r="A5" s="3">
        <v>2</v>
      </c>
      <c r="B5" s="3" t="s">
        <v>16</v>
      </c>
      <c r="C5" s="6">
        <v>4</v>
      </c>
      <c r="D5" s="6">
        <v>3</v>
      </c>
      <c r="E5" s="6">
        <v>5</v>
      </c>
      <c r="F5" s="6">
        <f aca="true" t="shared" si="0" ref="F5:F12">SUM(C5:E5)</f>
        <v>12</v>
      </c>
      <c r="G5" s="5" t="str">
        <f aca="true" t="shared" si="1" ref="G5:G12">IF(F5&gt;=$C$2,"Зачислен","Не зачислен")</f>
        <v>Зачислен</v>
      </c>
    </row>
    <row r="6" spans="1:7" ht="15.75" thickBot="1" thickTop="1">
      <c r="A6" s="3">
        <v>3</v>
      </c>
      <c r="B6" s="3" t="s">
        <v>17</v>
      </c>
      <c r="C6" s="6">
        <v>3</v>
      </c>
      <c r="D6" s="6">
        <v>4</v>
      </c>
      <c r="E6" s="6">
        <v>4</v>
      </c>
      <c r="F6" s="6">
        <f t="shared" si="0"/>
        <v>11</v>
      </c>
      <c r="G6" s="5" t="str">
        <f t="shared" si="1"/>
        <v>Не зачислен</v>
      </c>
    </row>
    <row r="7" spans="1:7" ht="15.75" thickBot="1" thickTop="1">
      <c r="A7" s="3">
        <v>4</v>
      </c>
      <c r="B7" s="3" t="s">
        <v>14</v>
      </c>
      <c r="C7" s="6">
        <v>4</v>
      </c>
      <c r="D7" s="6">
        <v>5</v>
      </c>
      <c r="E7" s="6">
        <v>3</v>
      </c>
      <c r="F7" s="6">
        <f t="shared" si="0"/>
        <v>12</v>
      </c>
      <c r="G7" s="5" t="str">
        <f t="shared" si="1"/>
        <v>Зачислен</v>
      </c>
    </row>
    <row r="8" spans="1:7" ht="15.75" thickBot="1" thickTop="1">
      <c r="A8" s="3">
        <v>5</v>
      </c>
      <c r="B8" s="3" t="s">
        <v>15</v>
      </c>
      <c r="C8" s="6">
        <v>3</v>
      </c>
      <c r="D8" s="6">
        <v>5</v>
      </c>
      <c r="E8" s="6">
        <v>4</v>
      </c>
      <c r="F8" s="6">
        <f t="shared" si="0"/>
        <v>12</v>
      </c>
      <c r="G8" s="5" t="str">
        <f t="shared" si="1"/>
        <v>Зачислен</v>
      </c>
    </row>
    <row r="9" spans="1:7" ht="15.75" thickBot="1" thickTop="1">
      <c r="A9" s="3">
        <v>6</v>
      </c>
      <c r="B9" s="3" t="s">
        <v>13</v>
      </c>
      <c r="C9" s="6">
        <v>5</v>
      </c>
      <c r="D9" s="6">
        <v>3</v>
      </c>
      <c r="E9" s="6">
        <v>5</v>
      </c>
      <c r="F9" s="6">
        <f t="shared" si="0"/>
        <v>13</v>
      </c>
      <c r="G9" s="5" t="str">
        <f t="shared" si="1"/>
        <v>Зачислен</v>
      </c>
    </row>
    <row r="10" spans="1:7" ht="15.75" thickBot="1" thickTop="1">
      <c r="A10" s="3">
        <v>7</v>
      </c>
      <c r="B10" s="3" t="s">
        <v>10</v>
      </c>
      <c r="C10" s="6">
        <v>4</v>
      </c>
      <c r="D10" s="6">
        <v>3</v>
      </c>
      <c r="E10" s="6">
        <v>3</v>
      </c>
      <c r="F10" s="6">
        <f t="shared" si="0"/>
        <v>10</v>
      </c>
      <c r="G10" s="5" t="str">
        <f t="shared" si="1"/>
        <v>Не зачислен</v>
      </c>
    </row>
    <row r="11" spans="1:7" ht="15.75" thickBot="1" thickTop="1">
      <c r="A11" s="3">
        <v>8</v>
      </c>
      <c r="B11" s="3" t="s">
        <v>11</v>
      </c>
      <c r="C11" s="6">
        <v>4</v>
      </c>
      <c r="D11" s="6">
        <v>4</v>
      </c>
      <c r="E11" s="6">
        <v>3</v>
      </c>
      <c r="F11" s="6">
        <f t="shared" si="0"/>
        <v>11</v>
      </c>
      <c r="G11" s="5" t="str">
        <f t="shared" si="1"/>
        <v>Не зачислен</v>
      </c>
    </row>
    <row r="12" spans="1:7" ht="15.75" thickBot="1" thickTop="1">
      <c r="A12" s="3">
        <v>9</v>
      </c>
      <c r="B12" s="103" t="s">
        <v>12</v>
      </c>
      <c r="C12" s="104">
        <v>3</v>
      </c>
      <c r="D12" s="6">
        <v>4</v>
      </c>
      <c r="E12" s="6">
        <v>4</v>
      </c>
      <c r="F12" s="6">
        <f t="shared" si="0"/>
        <v>11</v>
      </c>
      <c r="G12" s="5" t="str">
        <f t="shared" si="1"/>
        <v>Не зачислен</v>
      </c>
    </row>
    <row r="13" spans="2:7" ht="15" thickTop="1">
      <c r="B13" s="105" t="s">
        <v>28</v>
      </c>
      <c r="C13" s="106">
        <v>9</v>
      </c>
      <c r="G13" s="8"/>
    </row>
    <row r="14" spans="2:7" ht="15">
      <c r="B14" s="105" t="s">
        <v>29</v>
      </c>
      <c r="C14" s="14">
        <f>COUNTIF(G4:G12,"Зачислен")</f>
        <v>5</v>
      </c>
      <c r="G14" s="8"/>
    </row>
    <row r="15" spans="1:7" ht="12.75">
      <c r="A15" s="80"/>
      <c r="B15" s="80"/>
      <c r="C15" s="80"/>
      <c r="D15" s="80"/>
      <c r="E15" s="80"/>
      <c r="F15" s="80"/>
      <c r="G15" s="80"/>
    </row>
    <row r="16" spans="1:7" ht="12.75">
      <c r="A16" s="80"/>
      <c r="B16" s="7"/>
      <c r="C16" s="7"/>
      <c r="D16" s="7"/>
      <c r="E16" s="7"/>
      <c r="F16" s="7"/>
      <c r="G16" s="80"/>
    </row>
    <row r="17" spans="1:7" ht="12.75">
      <c r="A17" s="80"/>
      <c r="G17" s="80"/>
    </row>
  </sheetData>
  <mergeCells count="6">
    <mergeCell ref="G16:G17"/>
    <mergeCell ref="A16:A17"/>
    <mergeCell ref="A1:G1"/>
    <mergeCell ref="F2:F3"/>
    <mergeCell ref="G2:G3"/>
    <mergeCell ref="A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9">
      <selection activeCell="F42" sqref="F42"/>
    </sheetView>
  </sheetViews>
  <sheetFormatPr defaultColWidth="9.140625" defaultRowHeight="12.75"/>
  <cols>
    <col min="1" max="1" width="14.421875" style="0" bestFit="1" customWidth="1"/>
    <col min="2" max="2" width="17.57421875" style="0" customWidth="1"/>
    <col min="3" max="3" width="19.8515625" style="0" customWidth="1"/>
    <col min="5" max="5" width="26.7109375" style="0" customWidth="1"/>
    <col min="6" max="6" width="29.00390625" style="0" customWidth="1"/>
    <col min="8" max="8" width="18.421875" style="0" customWidth="1"/>
  </cols>
  <sheetData>
    <row r="1" spans="1:6" ht="12.75">
      <c r="A1" s="43" t="s">
        <v>106</v>
      </c>
      <c r="B1" s="44" t="s">
        <v>107</v>
      </c>
      <c r="C1" s="44" t="s">
        <v>34</v>
      </c>
      <c r="D1" s="44" t="s">
        <v>108</v>
      </c>
      <c r="E1" s="44" t="s">
        <v>109</v>
      </c>
      <c r="F1" s="45" t="s">
        <v>110</v>
      </c>
    </row>
    <row r="2" spans="1:8" ht="12.75">
      <c r="A2" s="46">
        <v>1</v>
      </c>
      <c r="B2" s="14">
        <v>0</v>
      </c>
      <c r="C2" s="14" t="s">
        <v>111</v>
      </c>
      <c r="D2" s="42">
        <v>145.92592592592592</v>
      </c>
      <c r="E2" s="14">
        <v>5</v>
      </c>
      <c r="F2" s="47">
        <f>D2*E2</f>
        <v>729.6296296296296</v>
      </c>
      <c r="H2" s="41"/>
    </row>
    <row r="3" spans="1:6" ht="12.75">
      <c r="A3" s="46">
        <v>1.5</v>
      </c>
      <c r="B3" s="14">
        <v>0</v>
      </c>
      <c r="C3" s="14" t="s">
        <v>112</v>
      </c>
      <c r="D3" s="42">
        <f>D2*A3</f>
        <v>218.88888888888889</v>
      </c>
      <c r="E3" s="14">
        <v>8</v>
      </c>
      <c r="F3" s="47">
        <f aca="true" t="shared" si="0" ref="F3:F9">D3*E3</f>
        <v>1751.111111111111</v>
      </c>
    </row>
    <row r="4" spans="1:6" ht="12.75">
      <c r="A4" s="46">
        <v>3</v>
      </c>
      <c r="B4" s="14">
        <v>0</v>
      </c>
      <c r="C4" s="14" t="s">
        <v>118</v>
      </c>
      <c r="D4" s="42">
        <f>D2*A4</f>
        <v>437.77777777777777</v>
      </c>
      <c r="E4" s="14">
        <v>10</v>
      </c>
      <c r="F4" s="47">
        <f t="shared" si="0"/>
        <v>4377.777777777777</v>
      </c>
    </row>
    <row r="5" spans="1:6" ht="12.75">
      <c r="A5" s="46"/>
      <c r="B5" s="14">
        <v>30</v>
      </c>
      <c r="C5" s="14" t="s">
        <v>113</v>
      </c>
      <c r="D5" s="42">
        <f>D4+B5</f>
        <v>467.77777777777777</v>
      </c>
      <c r="E5" s="14">
        <v>3</v>
      </c>
      <c r="F5" s="47">
        <f t="shared" si="0"/>
        <v>1403.3333333333333</v>
      </c>
    </row>
    <row r="6" spans="1:6" ht="12.75">
      <c r="A6" s="46">
        <v>2</v>
      </c>
      <c r="B6" s="14">
        <v>0</v>
      </c>
      <c r="C6" s="14" t="s">
        <v>114</v>
      </c>
      <c r="D6" s="42">
        <f>D2*A6</f>
        <v>291.85185185185185</v>
      </c>
      <c r="E6" s="14">
        <v>1</v>
      </c>
      <c r="F6" s="47">
        <f t="shared" si="0"/>
        <v>291.85185185185185</v>
      </c>
    </row>
    <row r="7" spans="1:6" ht="12.75">
      <c r="A7" s="46"/>
      <c r="B7" s="14">
        <v>40</v>
      </c>
      <c r="C7" s="14" t="s">
        <v>115</v>
      </c>
      <c r="D7" s="42">
        <f>D3+B7</f>
        <v>258.8888888888889</v>
      </c>
      <c r="E7" s="14">
        <v>1</v>
      </c>
      <c r="F7" s="47">
        <f t="shared" si="0"/>
        <v>258.8888888888889</v>
      </c>
    </row>
    <row r="8" spans="1:6" ht="12.75">
      <c r="A8" s="46">
        <v>4</v>
      </c>
      <c r="B8" s="14">
        <v>0</v>
      </c>
      <c r="C8" s="14" t="s">
        <v>116</v>
      </c>
      <c r="D8" s="42">
        <f>D2*A8</f>
        <v>583.7037037037037</v>
      </c>
      <c r="E8" s="14">
        <v>1</v>
      </c>
      <c r="F8" s="47">
        <f t="shared" si="0"/>
        <v>583.7037037037037</v>
      </c>
    </row>
    <row r="9" spans="1:6" ht="12.75">
      <c r="A9" s="46"/>
      <c r="B9" s="14">
        <v>20</v>
      </c>
      <c r="C9" s="14" t="s">
        <v>117</v>
      </c>
      <c r="D9" s="42">
        <f>D8+B9</f>
        <v>603.7037037037037</v>
      </c>
      <c r="E9" s="14">
        <v>1</v>
      </c>
      <c r="F9" s="47">
        <f t="shared" si="0"/>
        <v>603.7037037037037</v>
      </c>
    </row>
    <row r="10" spans="1:6" ht="12.75">
      <c r="A10" s="46"/>
      <c r="B10" s="14"/>
      <c r="C10" s="14"/>
      <c r="D10" s="14"/>
      <c r="E10" s="14"/>
      <c r="F10" s="48"/>
    </row>
    <row r="11" spans="1:6" ht="13.5" thickBot="1">
      <c r="A11" s="49"/>
      <c r="B11" s="50"/>
      <c r="C11" s="82" t="s">
        <v>119</v>
      </c>
      <c r="D11" s="82"/>
      <c r="E11" s="82"/>
      <c r="F11" s="51">
        <f>SUM(F2:F9)</f>
        <v>10000.000000000002</v>
      </c>
    </row>
    <row r="14" ht="13.5" thickBot="1"/>
    <row r="15" spans="1:6" ht="12.75">
      <c r="A15" s="43" t="s">
        <v>106</v>
      </c>
      <c r="B15" s="44" t="s">
        <v>107</v>
      </c>
      <c r="C15" s="44" t="s">
        <v>34</v>
      </c>
      <c r="D15" s="44" t="s">
        <v>108</v>
      </c>
      <c r="E15" s="44" t="s">
        <v>109</v>
      </c>
      <c r="F15" s="45" t="s">
        <v>110</v>
      </c>
    </row>
    <row r="16" spans="1:6" ht="12.75">
      <c r="A16" s="46">
        <v>1</v>
      </c>
      <c r="B16" s="14">
        <v>0</v>
      </c>
      <c r="C16" s="14" t="s">
        <v>111</v>
      </c>
      <c r="D16" s="42">
        <v>134.9315068493152</v>
      </c>
      <c r="E16" s="14">
        <v>6</v>
      </c>
      <c r="F16" s="47">
        <f>D16*E16</f>
        <v>809.5890410958913</v>
      </c>
    </row>
    <row r="17" spans="1:6" ht="12.75">
      <c r="A17" s="46">
        <v>1.5</v>
      </c>
      <c r="B17" s="14">
        <v>0</v>
      </c>
      <c r="C17" s="14" t="s">
        <v>112</v>
      </c>
      <c r="D17" s="42">
        <f>D16*A17</f>
        <v>202.39726027397282</v>
      </c>
      <c r="E17" s="14">
        <v>9</v>
      </c>
      <c r="F17" s="47">
        <f aca="true" t="shared" si="1" ref="F17:F23">D17*E17</f>
        <v>1821.5753424657553</v>
      </c>
    </row>
    <row r="18" spans="1:6" ht="12.75">
      <c r="A18" s="46">
        <v>3</v>
      </c>
      <c r="B18" s="14">
        <v>0</v>
      </c>
      <c r="C18" s="14" t="s">
        <v>118</v>
      </c>
      <c r="D18" s="42">
        <f>D16*A18</f>
        <v>404.79452054794564</v>
      </c>
      <c r="E18" s="14">
        <v>11</v>
      </c>
      <c r="F18" s="47">
        <f t="shared" si="1"/>
        <v>4452.739726027402</v>
      </c>
    </row>
    <row r="19" spans="1:6" ht="12.75">
      <c r="A19" s="46"/>
      <c r="B19" s="14">
        <v>30</v>
      </c>
      <c r="C19" s="14" t="s">
        <v>113</v>
      </c>
      <c r="D19" s="42">
        <f>D18+B19</f>
        <v>434.79452054794564</v>
      </c>
      <c r="E19" s="14">
        <v>3</v>
      </c>
      <c r="F19" s="47">
        <f t="shared" si="1"/>
        <v>1304.3835616438369</v>
      </c>
    </row>
    <row r="20" spans="1:6" ht="12.75">
      <c r="A20" s="46">
        <v>2</v>
      </c>
      <c r="B20" s="14">
        <v>0</v>
      </c>
      <c r="C20" s="14" t="s">
        <v>114</v>
      </c>
      <c r="D20" s="42">
        <f>D16*A20</f>
        <v>269.8630136986304</v>
      </c>
      <c r="E20" s="14">
        <v>1</v>
      </c>
      <c r="F20" s="47">
        <f t="shared" si="1"/>
        <v>269.8630136986304</v>
      </c>
    </row>
    <row r="21" spans="1:6" ht="12.75">
      <c r="A21" s="46"/>
      <c r="B21" s="14">
        <v>40</v>
      </c>
      <c r="C21" s="14" t="s">
        <v>115</v>
      </c>
      <c r="D21" s="42">
        <f>D17+B21</f>
        <v>242.39726027397282</v>
      </c>
      <c r="E21" s="14">
        <v>1</v>
      </c>
      <c r="F21" s="47">
        <f t="shared" si="1"/>
        <v>242.39726027397282</v>
      </c>
    </row>
    <row r="22" spans="1:6" ht="12.75">
      <c r="A22" s="46">
        <v>4</v>
      </c>
      <c r="B22" s="14">
        <v>0</v>
      </c>
      <c r="C22" s="14" t="s">
        <v>116</v>
      </c>
      <c r="D22" s="42">
        <f>D16*A22</f>
        <v>539.7260273972609</v>
      </c>
      <c r="E22" s="14">
        <v>1</v>
      </c>
      <c r="F22" s="47">
        <f t="shared" si="1"/>
        <v>539.7260273972609</v>
      </c>
    </row>
    <row r="23" spans="1:6" ht="12.75">
      <c r="A23" s="46"/>
      <c r="B23" s="14">
        <v>20</v>
      </c>
      <c r="C23" s="14" t="s">
        <v>117</v>
      </c>
      <c r="D23" s="42">
        <f>D22+B23</f>
        <v>559.7260273972609</v>
      </c>
      <c r="E23" s="14">
        <v>1</v>
      </c>
      <c r="F23" s="47">
        <f t="shared" si="1"/>
        <v>559.7260273972609</v>
      </c>
    </row>
    <row r="24" spans="1:6" ht="12.75">
      <c r="A24" s="46"/>
      <c r="B24" s="14"/>
      <c r="C24" s="14"/>
      <c r="D24" s="14"/>
      <c r="E24" s="14"/>
      <c r="F24" s="48"/>
    </row>
    <row r="25" spans="1:6" ht="13.5" thickBot="1">
      <c r="A25" s="49"/>
      <c r="B25" s="50"/>
      <c r="C25" s="82" t="s">
        <v>119</v>
      </c>
      <c r="D25" s="82"/>
      <c r="E25" s="82"/>
      <c r="F25" s="51">
        <f>SUM(F16:F23)</f>
        <v>10000.00000000001</v>
      </c>
    </row>
    <row r="29" ht="13.5" thickBot="1"/>
    <row r="30" spans="1:6" ht="12.75">
      <c r="A30" s="43" t="s">
        <v>106</v>
      </c>
      <c r="B30" s="44" t="s">
        <v>107</v>
      </c>
      <c r="C30" s="44" t="s">
        <v>34</v>
      </c>
      <c r="D30" s="44" t="s">
        <v>108</v>
      </c>
      <c r="E30" s="44" t="s">
        <v>109</v>
      </c>
      <c r="F30" s="45" t="s">
        <v>110</v>
      </c>
    </row>
    <row r="31" spans="1:6" ht="12.75">
      <c r="A31" s="46">
        <v>1</v>
      </c>
      <c r="B31" s="14">
        <v>0</v>
      </c>
      <c r="C31" s="14" t="s">
        <v>111</v>
      </c>
      <c r="D31" s="42">
        <v>125.47770700636967</v>
      </c>
      <c r="E31" s="14">
        <v>7</v>
      </c>
      <c r="F31" s="47">
        <f>D31*E31</f>
        <v>878.3439490445877</v>
      </c>
    </row>
    <row r="32" spans="1:6" ht="12.75">
      <c r="A32" s="46">
        <v>1.5</v>
      </c>
      <c r="B32" s="14">
        <v>0</v>
      </c>
      <c r="C32" s="14" t="s">
        <v>112</v>
      </c>
      <c r="D32" s="42">
        <f>D31*A32</f>
        <v>188.2165605095545</v>
      </c>
      <c r="E32" s="14">
        <v>10</v>
      </c>
      <c r="F32" s="47">
        <f aca="true" t="shared" si="2" ref="F32:F38">D32*E32</f>
        <v>1882.165605095545</v>
      </c>
    </row>
    <row r="33" spans="1:6" ht="12.75">
      <c r="A33" s="46">
        <v>3</v>
      </c>
      <c r="B33" s="14">
        <v>0</v>
      </c>
      <c r="C33" s="14" t="s">
        <v>118</v>
      </c>
      <c r="D33" s="42">
        <f>D31*A33</f>
        <v>376.433121019109</v>
      </c>
      <c r="E33" s="14">
        <v>12</v>
      </c>
      <c r="F33" s="47">
        <f t="shared" si="2"/>
        <v>4517.1974522293085</v>
      </c>
    </row>
    <row r="34" spans="1:6" ht="12.75">
      <c r="A34" s="46"/>
      <c r="B34" s="14">
        <v>30</v>
      </c>
      <c r="C34" s="14" t="s">
        <v>113</v>
      </c>
      <c r="D34" s="42">
        <f>D33+B34</f>
        <v>406.433121019109</v>
      </c>
      <c r="E34" s="14">
        <v>3</v>
      </c>
      <c r="F34" s="47">
        <f t="shared" si="2"/>
        <v>1219.2993630573271</v>
      </c>
    </row>
    <row r="35" spans="1:6" ht="12.75">
      <c r="A35" s="46">
        <v>2</v>
      </c>
      <c r="B35" s="14">
        <v>0</v>
      </c>
      <c r="C35" s="14" t="s">
        <v>114</v>
      </c>
      <c r="D35" s="42">
        <f>D31*A35</f>
        <v>250.95541401273934</v>
      </c>
      <c r="E35" s="14">
        <v>1</v>
      </c>
      <c r="F35" s="47">
        <f t="shared" si="2"/>
        <v>250.95541401273934</v>
      </c>
    </row>
    <row r="36" spans="1:6" ht="12.75">
      <c r="A36" s="46"/>
      <c r="B36" s="14">
        <v>40</v>
      </c>
      <c r="C36" s="14" t="s">
        <v>115</v>
      </c>
      <c r="D36" s="42">
        <f>D32+B36</f>
        <v>228.2165605095545</v>
      </c>
      <c r="E36" s="14">
        <v>1</v>
      </c>
      <c r="F36" s="47">
        <f t="shared" si="2"/>
        <v>228.2165605095545</v>
      </c>
    </row>
    <row r="37" spans="1:6" ht="12.75">
      <c r="A37" s="46">
        <v>4</v>
      </c>
      <c r="B37" s="14">
        <v>0</v>
      </c>
      <c r="C37" s="14" t="s">
        <v>116</v>
      </c>
      <c r="D37" s="42">
        <f>D31*A37</f>
        <v>501.9108280254787</v>
      </c>
      <c r="E37" s="14">
        <v>1</v>
      </c>
      <c r="F37" s="47">
        <f t="shared" si="2"/>
        <v>501.9108280254787</v>
      </c>
    </row>
    <row r="38" spans="1:6" ht="12.75">
      <c r="A38" s="46"/>
      <c r="B38" s="14">
        <v>20</v>
      </c>
      <c r="C38" s="14" t="s">
        <v>117</v>
      </c>
      <c r="D38" s="42">
        <f>D37+B38</f>
        <v>521.9108280254786</v>
      </c>
      <c r="E38" s="14">
        <v>1</v>
      </c>
      <c r="F38" s="47">
        <f t="shared" si="2"/>
        <v>521.9108280254786</v>
      </c>
    </row>
    <row r="39" spans="1:6" ht="12.75">
      <c r="A39" s="46"/>
      <c r="B39" s="14"/>
      <c r="C39" s="14"/>
      <c r="D39" s="14"/>
      <c r="E39" s="14"/>
      <c r="F39" s="48"/>
    </row>
    <row r="40" spans="1:6" ht="13.5" thickBot="1">
      <c r="A40" s="49"/>
      <c r="B40" s="50"/>
      <c r="C40" s="82" t="s">
        <v>119</v>
      </c>
      <c r="D40" s="82"/>
      <c r="E40" s="82"/>
      <c r="F40" s="51">
        <f>SUM(F31:F38)</f>
        <v>10000.00000000002</v>
      </c>
    </row>
  </sheetData>
  <mergeCells count="3">
    <mergeCell ref="C11:E11"/>
    <mergeCell ref="C25:E25"/>
    <mergeCell ref="C40:E4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E2" sqref="E2"/>
    </sheetView>
  </sheetViews>
  <sheetFormatPr defaultColWidth="9.140625" defaultRowHeight="12.75"/>
  <cols>
    <col min="1" max="1" width="22.57421875" style="0" customWidth="1"/>
    <col min="2" max="2" width="27.8515625" style="0" customWidth="1"/>
  </cols>
  <sheetData>
    <row r="1" spans="1:2" ht="24">
      <c r="A1" s="83" t="s">
        <v>72</v>
      </c>
      <c r="B1" s="84"/>
    </row>
    <row r="2" spans="1:2" ht="24">
      <c r="A2" s="29" t="s">
        <v>73</v>
      </c>
      <c r="B2" s="30" t="s">
        <v>74</v>
      </c>
    </row>
    <row r="3" spans="1:2" ht="24">
      <c r="A3" s="31" t="s">
        <v>75</v>
      </c>
      <c r="B3" s="32">
        <v>18.1</v>
      </c>
    </row>
    <row r="4" spans="1:2" ht="24">
      <c r="A4" s="31" t="s">
        <v>20</v>
      </c>
      <c r="B4" s="32">
        <v>7.6</v>
      </c>
    </row>
    <row r="5" spans="1:2" ht="24">
      <c r="A5" s="31" t="s">
        <v>76</v>
      </c>
      <c r="B5" s="32">
        <v>10</v>
      </c>
    </row>
    <row r="6" spans="1:2" ht="24">
      <c r="A6" s="85" t="s">
        <v>77</v>
      </c>
      <c r="B6" s="86"/>
    </row>
    <row r="7" spans="1:2" ht="24.75" thickBot="1">
      <c r="A7" s="33" t="s">
        <v>78</v>
      </c>
      <c r="B7" s="34">
        <f>B3*B4/B5</f>
        <v>13.756</v>
      </c>
    </row>
  </sheetData>
  <mergeCells count="2">
    <mergeCell ref="A1:B1"/>
    <mergeCell ref="A6:B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4">
      <selection activeCell="A1" sqref="A1"/>
    </sheetView>
  </sheetViews>
  <sheetFormatPr defaultColWidth="9.140625" defaultRowHeight="12.75"/>
  <cols>
    <col min="1" max="1" width="2.28125" style="0" customWidth="1"/>
    <col min="2" max="2" width="7.8515625" style="0" customWidth="1"/>
    <col min="3" max="3" width="12.00390625" style="0" bestFit="1" customWidth="1"/>
    <col min="4" max="4" width="20.00390625" style="0" bestFit="1" customWidth="1"/>
    <col min="5" max="5" width="11.140625" style="0" bestFit="1" customWidth="1"/>
    <col min="6" max="6" width="10.00390625" style="0" bestFit="1" customWidth="1"/>
    <col min="7" max="7" width="9.00390625" style="0" customWidth="1"/>
  </cols>
  <sheetData>
    <row r="1" ht="12.75">
      <c r="A1" s="35" t="s">
        <v>79</v>
      </c>
    </row>
    <row r="2" ht="12.75">
      <c r="A2" s="35" t="s">
        <v>80</v>
      </c>
    </row>
    <row r="3" ht="12.75">
      <c r="A3" s="35" t="s">
        <v>81</v>
      </c>
    </row>
    <row r="6" ht="13.5" thickBot="1">
      <c r="A6" t="s">
        <v>82</v>
      </c>
    </row>
    <row r="7" spans="2:5" ht="13.5" thickBot="1">
      <c r="B7" s="37" t="s">
        <v>83</v>
      </c>
      <c r="C7" s="37" t="s">
        <v>73</v>
      </c>
      <c r="D7" s="37" t="s">
        <v>84</v>
      </c>
      <c r="E7" s="37" t="s">
        <v>85</v>
      </c>
    </row>
    <row r="8" spans="2:5" ht="13.5" thickBot="1">
      <c r="B8" s="36" t="s">
        <v>91</v>
      </c>
      <c r="C8" s="36" t="s">
        <v>92</v>
      </c>
      <c r="D8" s="39">
        <v>13.756</v>
      </c>
      <c r="E8" s="39">
        <v>13.756</v>
      </c>
    </row>
    <row r="11" ht="13.5" thickBot="1">
      <c r="A11" t="s">
        <v>86</v>
      </c>
    </row>
    <row r="12" spans="2:5" ht="13.5" thickBot="1">
      <c r="B12" s="37" t="s">
        <v>83</v>
      </c>
      <c r="C12" s="37" t="s">
        <v>73</v>
      </c>
      <c r="D12" s="37" t="s">
        <v>84</v>
      </c>
      <c r="E12" s="37" t="s">
        <v>85</v>
      </c>
    </row>
    <row r="13" spans="2:5" ht="12.75">
      <c r="B13" s="38" t="s">
        <v>93</v>
      </c>
      <c r="C13" s="38" t="s">
        <v>94</v>
      </c>
      <c r="D13" s="40">
        <v>18.1</v>
      </c>
      <c r="E13" s="40">
        <v>18.1</v>
      </c>
    </row>
    <row r="14" spans="2:5" ht="12.75">
      <c r="B14" s="38" t="s">
        <v>95</v>
      </c>
      <c r="C14" s="38" t="s">
        <v>96</v>
      </c>
      <c r="D14" s="40">
        <v>7.6</v>
      </c>
      <c r="E14" s="40">
        <v>7.6</v>
      </c>
    </row>
    <row r="15" spans="2:5" ht="13.5" thickBot="1">
      <c r="B15" s="36" t="s">
        <v>97</v>
      </c>
      <c r="C15" s="36" t="s">
        <v>98</v>
      </c>
      <c r="D15" s="39">
        <v>10</v>
      </c>
      <c r="E15" s="39">
        <v>10</v>
      </c>
    </row>
    <row r="18" ht="13.5" thickBot="1">
      <c r="A18" t="s">
        <v>87</v>
      </c>
    </row>
    <row r="19" spans="2:7" ht="13.5" thickBot="1">
      <c r="B19" s="37" t="s">
        <v>83</v>
      </c>
      <c r="C19" s="37" t="s">
        <v>73</v>
      </c>
      <c r="D19" s="37" t="s">
        <v>74</v>
      </c>
      <c r="E19" s="37" t="s">
        <v>88</v>
      </c>
      <c r="F19" s="37" t="s">
        <v>89</v>
      </c>
      <c r="G19" s="37" t="s">
        <v>90</v>
      </c>
    </row>
    <row r="20" spans="2:7" ht="12.75">
      <c r="B20" s="38" t="s">
        <v>93</v>
      </c>
      <c r="C20" s="38" t="s">
        <v>94</v>
      </c>
      <c r="D20" s="40">
        <v>18.1</v>
      </c>
      <c r="E20" s="38" t="s">
        <v>99</v>
      </c>
      <c r="F20" s="38" t="s">
        <v>100</v>
      </c>
      <c r="G20" s="38">
        <v>0.1999999999999993</v>
      </c>
    </row>
    <row r="21" spans="2:7" ht="12.75">
      <c r="B21" s="38" t="s">
        <v>95</v>
      </c>
      <c r="C21" s="38" t="s">
        <v>96</v>
      </c>
      <c r="D21" s="40">
        <v>7.6</v>
      </c>
      <c r="E21" s="38" t="s">
        <v>101</v>
      </c>
      <c r="F21" s="38" t="s">
        <v>100</v>
      </c>
      <c r="G21" s="38">
        <v>0.10000000000000053</v>
      </c>
    </row>
    <row r="22" spans="2:7" ht="12.75">
      <c r="B22" s="38" t="s">
        <v>97</v>
      </c>
      <c r="C22" s="38" t="s">
        <v>98</v>
      </c>
      <c r="D22" s="40">
        <v>10</v>
      </c>
      <c r="E22" s="38" t="s">
        <v>102</v>
      </c>
      <c r="F22" s="38" t="s">
        <v>103</v>
      </c>
      <c r="G22" s="38">
        <v>0</v>
      </c>
    </row>
    <row r="23" spans="2:7" ht="12.75">
      <c r="B23" s="38" t="s">
        <v>93</v>
      </c>
      <c r="C23" s="38" t="s">
        <v>94</v>
      </c>
      <c r="D23" s="40">
        <v>18.1</v>
      </c>
      <c r="E23" s="38" t="s">
        <v>104</v>
      </c>
      <c r="F23" s="38" t="s">
        <v>103</v>
      </c>
      <c r="G23" s="40">
        <v>0</v>
      </c>
    </row>
    <row r="24" spans="2:7" ht="13.5" thickBot="1">
      <c r="B24" s="36" t="s">
        <v>95</v>
      </c>
      <c r="C24" s="36" t="s">
        <v>96</v>
      </c>
      <c r="D24" s="39">
        <v>7.6</v>
      </c>
      <c r="E24" s="36" t="s">
        <v>105</v>
      </c>
      <c r="F24" s="36" t="s">
        <v>103</v>
      </c>
      <c r="G24" s="39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4">
      <selection activeCell="D28" sqref="D28"/>
    </sheetView>
  </sheetViews>
  <sheetFormatPr defaultColWidth="9.140625" defaultRowHeight="12.75"/>
  <cols>
    <col min="1" max="1" width="9.140625" style="16" customWidth="1"/>
    <col min="2" max="2" width="21.28125" style="16" customWidth="1"/>
    <col min="3" max="3" width="27.421875" style="16" customWidth="1"/>
    <col min="4" max="4" width="15.57421875" style="16" customWidth="1"/>
    <col min="5" max="5" width="20.28125" style="16" customWidth="1"/>
    <col min="6" max="6" width="12.8515625" style="23" customWidth="1"/>
    <col min="7" max="7" width="12.57421875" style="23" customWidth="1"/>
    <col min="8" max="8" width="14.57421875" style="23" customWidth="1"/>
    <col min="9" max="16384" width="9.140625" style="16" customWidth="1"/>
  </cols>
  <sheetData>
    <row r="1" spans="1:8" ht="16.5">
      <c r="A1" s="55" t="s">
        <v>30</v>
      </c>
      <c r="B1" s="56" t="s">
        <v>31</v>
      </c>
      <c r="C1" s="56" t="s">
        <v>32</v>
      </c>
      <c r="D1" s="56" t="s">
        <v>33</v>
      </c>
      <c r="E1" s="56" t="s">
        <v>34</v>
      </c>
      <c r="F1" s="57" t="s">
        <v>35</v>
      </c>
      <c r="G1" s="57" t="s">
        <v>36</v>
      </c>
      <c r="H1" s="58" t="s">
        <v>37</v>
      </c>
    </row>
    <row r="2" spans="1:8" ht="16.5">
      <c r="A2" s="17">
        <v>1</v>
      </c>
      <c r="B2" s="18" t="s">
        <v>38</v>
      </c>
      <c r="C2" s="18">
        <v>11043</v>
      </c>
      <c r="D2" s="18">
        <v>3</v>
      </c>
      <c r="E2" s="18" t="s">
        <v>56</v>
      </c>
      <c r="F2" s="21">
        <v>3850</v>
      </c>
      <c r="G2" s="21">
        <f aca="true" t="shared" si="0" ref="G2:G19">F2*0.14</f>
        <v>539</v>
      </c>
      <c r="H2" s="24">
        <f aca="true" t="shared" si="1" ref="H2:H19">F2-G2</f>
        <v>3311</v>
      </c>
    </row>
    <row r="3" spans="1:8" ht="16.5">
      <c r="A3" s="17">
        <v>2</v>
      </c>
      <c r="B3" s="18" t="s">
        <v>39</v>
      </c>
      <c r="C3" s="18">
        <v>11028</v>
      </c>
      <c r="D3" s="18">
        <v>1</v>
      </c>
      <c r="E3" s="18" t="s">
        <v>57</v>
      </c>
      <c r="F3" s="21">
        <v>4500</v>
      </c>
      <c r="G3" s="21">
        <f t="shared" si="0"/>
        <v>630.0000000000001</v>
      </c>
      <c r="H3" s="24">
        <f t="shared" si="1"/>
        <v>3870</v>
      </c>
    </row>
    <row r="4" spans="1:8" ht="16.5">
      <c r="A4" s="17">
        <v>3</v>
      </c>
      <c r="B4" s="18" t="s">
        <v>40</v>
      </c>
      <c r="C4" s="18">
        <v>11044</v>
      </c>
      <c r="D4" s="18">
        <v>2</v>
      </c>
      <c r="E4" s="18" t="s">
        <v>58</v>
      </c>
      <c r="F4" s="21">
        <v>4200</v>
      </c>
      <c r="G4" s="21">
        <f t="shared" si="0"/>
        <v>588</v>
      </c>
      <c r="H4" s="24">
        <f t="shared" si="1"/>
        <v>3612</v>
      </c>
    </row>
    <row r="5" spans="1:8" ht="16.5">
      <c r="A5" s="17">
        <v>4</v>
      </c>
      <c r="B5" s="18" t="s">
        <v>41</v>
      </c>
      <c r="C5" s="18">
        <v>11036</v>
      </c>
      <c r="D5" s="18">
        <v>1</v>
      </c>
      <c r="E5" s="18" t="s">
        <v>57</v>
      </c>
      <c r="F5" s="21">
        <v>4450</v>
      </c>
      <c r="G5" s="21">
        <f t="shared" si="0"/>
        <v>623.0000000000001</v>
      </c>
      <c r="H5" s="24">
        <f t="shared" si="1"/>
        <v>3827</v>
      </c>
    </row>
    <row r="6" spans="1:8" ht="16.5">
      <c r="A6" s="17">
        <v>5</v>
      </c>
      <c r="B6" s="18" t="s">
        <v>42</v>
      </c>
      <c r="C6" s="18">
        <v>11017</v>
      </c>
      <c r="D6" s="18">
        <v>3</v>
      </c>
      <c r="E6" s="18" t="s">
        <v>59</v>
      </c>
      <c r="F6" s="21">
        <v>6200</v>
      </c>
      <c r="G6" s="21">
        <f t="shared" si="0"/>
        <v>868.0000000000001</v>
      </c>
      <c r="H6" s="24">
        <f t="shared" si="1"/>
        <v>5332</v>
      </c>
    </row>
    <row r="7" spans="1:8" ht="16.5">
      <c r="A7" s="17">
        <v>6</v>
      </c>
      <c r="B7" s="18" t="s">
        <v>43</v>
      </c>
      <c r="C7" s="18">
        <v>11014</v>
      </c>
      <c r="D7" s="18">
        <v>1</v>
      </c>
      <c r="E7" s="18" t="s">
        <v>60</v>
      </c>
      <c r="F7" s="21">
        <v>7600</v>
      </c>
      <c r="G7" s="21">
        <f t="shared" si="0"/>
        <v>1064</v>
      </c>
      <c r="H7" s="24">
        <f t="shared" si="1"/>
        <v>6536</v>
      </c>
    </row>
    <row r="8" spans="1:8" ht="16.5">
      <c r="A8" s="17">
        <v>7</v>
      </c>
      <c r="B8" s="18" t="s">
        <v>44</v>
      </c>
      <c r="C8" s="18">
        <v>11025</v>
      </c>
      <c r="D8" s="18">
        <v>2</v>
      </c>
      <c r="E8" s="18" t="s">
        <v>61</v>
      </c>
      <c r="F8" s="21">
        <v>7480</v>
      </c>
      <c r="G8" s="21">
        <f t="shared" si="0"/>
        <v>1047.2</v>
      </c>
      <c r="H8" s="24">
        <f t="shared" si="1"/>
        <v>6432.8</v>
      </c>
    </row>
    <row r="9" spans="1:8" ht="16.5">
      <c r="A9" s="17">
        <v>8</v>
      </c>
      <c r="B9" s="18" t="s">
        <v>45</v>
      </c>
      <c r="C9" s="18">
        <v>11019</v>
      </c>
      <c r="D9" s="18">
        <v>1</v>
      </c>
      <c r="E9" s="18" t="s">
        <v>59</v>
      </c>
      <c r="F9" s="21">
        <v>6450</v>
      </c>
      <c r="G9" s="21">
        <f t="shared" si="0"/>
        <v>903.0000000000001</v>
      </c>
      <c r="H9" s="24">
        <f t="shared" si="1"/>
        <v>5547</v>
      </c>
    </row>
    <row r="10" spans="1:8" ht="16.5">
      <c r="A10" s="17">
        <v>9</v>
      </c>
      <c r="B10" s="18" t="s">
        <v>46</v>
      </c>
      <c r="C10" s="18">
        <v>11018</v>
      </c>
      <c r="D10" s="18">
        <v>2</v>
      </c>
      <c r="E10" s="18" t="s">
        <v>59</v>
      </c>
      <c r="F10" s="21">
        <v>6840</v>
      </c>
      <c r="G10" s="21">
        <f t="shared" si="0"/>
        <v>957.6000000000001</v>
      </c>
      <c r="H10" s="24">
        <f t="shared" si="1"/>
        <v>5882.4</v>
      </c>
    </row>
    <row r="11" spans="1:8" ht="16.5">
      <c r="A11" s="17">
        <v>10</v>
      </c>
      <c r="B11" s="18" t="s">
        <v>47</v>
      </c>
      <c r="C11" s="18">
        <v>11033</v>
      </c>
      <c r="D11" s="18">
        <v>2</v>
      </c>
      <c r="E11" s="18" t="s">
        <v>56</v>
      </c>
      <c r="F11" s="21">
        <v>3460</v>
      </c>
      <c r="G11" s="21">
        <f t="shared" si="0"/>
        <v>484.40000000000003</v>
      </c>
      <c r="H11" s="24">
        <f t="shared" si="1"/>
        <v>2975.6</v>
      </c>
    </row>
    <row r="12" spans="1:8" ht="16.5">
      <c r="A12" s="17">
        <v>11</v>
      </c>
      <c r="B12" s="18" t="s">
        <v>48</v>
      </c>
      <c r="C12" s="18">
        <v>11012</v>
      </c>
      <c r="D12" s="18">
        <v>3</v>
      </c>
      <c r="E12" s="18" t="s">
        <v>56</v>
      </c>
      <c r="F12" s="21">
        <v>3950</v>
      </c>
      <c r="G12" s="21">
        <f t="shared" si="0"/>
        <v>553</v>
      </c>
      <c r="H12" s="24">
        <f t="shared" si="1"/>
        <v>3397</v>
      </c>
    </row>
    <row r="13" spans="1:8" ht="16.5">
      <c r="A13" s="17">
        <v>12</v>
      </c>
      <c r="B13" s="18" t="s">
        <v>49</v>
      </c>
      <c r="C13" s="18">
        <v>11022</v>
      </c>
      <c r="D13" s="18">
        <v>3</v>
      </c>
      <c r="E13" s="18" t="s">
        <v>56</v>
      </c>
      <c r="F13" s="21">
        <v>3740</v>
      </c>
      <c r="G13" s="21">
        <f t="shared" si="0"/>
        <v>523.6</v>
      </c>
      <c r="H13" s="24">
        <f t="shared" si="1"/>
        <v>3216.4</v>
      </c>
    </row>
    <row r="14" spans="1:8" ht="16.5">
      <c r="A14" s="17">
        <v>13</v>
      </c>
      <c r="B14" s="18" t="s">
        <v>50</v>
      </c>
      <c r="C14" s="18">
        <v>11045</v>
      </c>
      <c r="D14" s="18">
        <v>1</v>
      </c>
      <c r="E14" s="18" t="s">
        <v>62</v>
      </c>
      <c r="F14" s="21">
        <v>2800</v>
      </c>
      <c r="G14" s="21">
        <f t="shared" si="0"/>
        <v>392.00000000000006</v>
      </c>
      <c r="H14" s="24">
        <f t="shared" si="1"/>
        <v>2408</v>
      </c>
    </row>
    <row r="15" spans="1:8" ht="16.5">
      <c r="A15" s="17">
        <v>14</v>
      </c>
      <c r="B15" s="18" t="s">
        <v>51</v>
      </c>
      <c r="C15" s="18">
        <v>11023</v>
      </c>
      <c r="D15" s="18">
        <v>1</v>
      </c>
      <c r="E15" s="18" t="s">
        <v>63</v>
      </c>
      <c r="F15" s="21">
        <v>7200</v>
      </c>
      <c r="G15" s="21">
        <f t="shared" si="0"/>
        <v>1008.0000000000001</v>
      </c>
      <c r="H15" s="24">
        <f t="shared" si="1"/>
        <v>6192</v>
      </c>
    </row>
    <row r="16" spans="1:8" ht="16.5">
      <c r="A16" s="17">
        <v>15</v>
      </c>
      <c r="B16" s="18" t="s">
        <v>52</v>
      </c>
      <c r="C16" s="18">
        <v>11010</v>
      </c>
      <c r="D16" s="18">
        <v>3</v>
      </c>
      <c r="E16" s="18" t="s">
        <v>56</v>
      </c>
      <c r="F16" s="21">
        <v>3600</v>
      </c>
      <c r="G16" s="21">
        <f t="shared" si="0"/>
        <v>504.00000000000006</v>
      </c>
      <c r="H16" s="24">
        <f t="shared" si="1"/>
        <v>3096</v>
      </c>
    </row>
    <row r="17" spans="1:8" ht="16.5">
      <c r="A17" s="17">
        <v>16</v>
      </c>
      <c r="B17" s="18" t="s">
        <v>53</v>
      </c>
      <c r="C17" s="18">
        <v>11002</v>
      </c>
      <c r="D17" s="18">
        <v>2</v>
      </c>
      <c r="E17" s="18" t="s">
        <v>58</v>
      </c>
      <c r="F17" s="21">
        <v>4100</v>
      </c>
      <c r="G17" s="21">
        <f t="shared" si="0"/>
        <v>574</v>
      </c>
      <c r="H17" s="24">
        <f t="shared" si="1"/>
        <v>3526</v>
      </c>
    </row>
    <row r="18" spans="1:8" ht="16.5">
      <c r="A18" s="17">
        <v>17</v>
      </c>
      <c r="B18" s="18" t="s">
        <v>54</v>
      </c>
      <c r="C18" s="18">
        <v>11009</v>
      </c>
      <c r="D18" s="18">
        <v>1</v>
      </c>
      <c r="E18" s="18" t="s">
        <v>64</v>
      </c>
      <c r="F18" s="21">
        <v>9860</v>
      </c>
      <c r="G18" s="21">
        <f t="shared" si="0"/>
        <v>1380.4</v>
      </c>
      <c r="H18" s="24">
        <f t="shared" si="1"/>
        <v>8479.6</v>
      </c>
    </row>
    <row r="19" spans="1:8" ht="17.25" thickBot="1">
      <c r="A19" s="19">
        <v>18</v>
      </c>
      <c r="B19" s="20" t="s">
        <v>55</v>
      </c>
      <c r="C19" s="20">
        <v>11003</v>
      </c>
      <c r="D19" s="20">
        <v>1</v>
      </c>
      <c r="E19" s="20" t="s">
        <v>65</v>
      </c>
      <c r="F19" s="22">
        <v>7800</v>
      </c>
      <c r="G19" s="22">
        <f t="shared" si="0"/>
        <v>1092</v>
      </c>
      <c r="H19" s="25">
        <f t="shared" si="1"/>
        <v>6708</v>
      </c>
    </row>
    <row r="20" spans="1:8" ht="16.5">
      <c r="A20" s="26"/>
      <c r="B20" s="26"/>
      <c r="C20" s="26"/>
      <c r="D20" s="26"/>
      <c r="E20" s="26"/>
      <c r="F20" s="27"/>
      <c r="G20" s="27"/>
      <c r="H20" s="27"/>
    </row>
    <row r="21" spans="1:9" ht="16.5">
      <c r="A21" s="16">
        <v>1</v>
      </c>
      <c r="B21" s="87" t="s">
        <v>70</v>
      </c>
      <c r="C21" s="88"/>
      <c r="D21" s="88"/>
      <c r="E21" s="88"/>
      <c r="F21" s="60"/>
      <c r="G21" s="60"/>
      <c r="H21" s="60"/>
      <c r="I21" s="88"/>
    </row>
    <row r="22" spans="1:9" ht="16.5">
      <c r="A22" s="28">
        <v>2</v>
      </c>
      <c r="B22" s="88" t="s">
        <v>66</v>
      </c>
      <c r="C22" s="88"/>
      <c r="D22" s="88"/>
      <c r="E22" s="88"/>
      <c r="F22" s="60"/>
      <c r="G22" s="60"/>
      <c r="H22" s="60"/>
      <c r="I22" s="88"/>
    </row>
    <row r="23" spans="1:9" ht="16.5">
      <c r="A23" s="16">
        <v>3</v>
      </c>
      <c r="B23" s="61" t="s">
        <v>67</v>
      </c>
      <c r="C23" s="89"/>
      <c r="D23" s="89"/>
      <c r="E23" s="89"/>
      <c r="F23" s="90"/>
      <c r="G23" s="90"/>
      <c r="H23" s="90"/>
      <c r="I23" s="88"/>
    </row>
    <row r="24" spans="1:9" ht="16.5">
      <c r="A24" s="28">
        <v>4</v>
      </c>
      <c r="B24" s="87" t="s">
        <v>68</v>
      </c>
      <c r="C24" s="87"/>
      <c r="D24" s="87"/>
      <c r="E24" s="87"/>
      <c r="F24" s="91"/>
      <c r="G24" s="91"/>
      <c r="H24" s="91"/>
      <c r="I24" s="88"/>
    </row>
    <row r="25" spans="1:9" ht="16.5">
      <c r="A25" s="16">
        <v>5</v>
      </c>
      <c r="B25" s="87" t="s">
        <v>69</v>
      </c>
      <c r="C25" s="87"/>
      <c r="D25" s="87"/>
      <c r="E25" s="87"/>
      <c r="F25" s="91"/>
      <c r="G25" s="91"/>
      <c r="H25" s="91"/>
      <c r="I25" s="88"/>
    </row>
    <row r="26" spans="1:9" ht="16.5">
      <c r="A26" s="28">
        <v>6</v>
      </c>
      <c r="B26" s="87" t="s">
        <v>71</v>
      </c>
      <c r="C26" s="87"/>
      <c r="D26" s="87"/>
      <c r="E26" s="87"/>
      <c r="F26" s="91"/>
      <c r="G26" s="91"/>
      <c r="H26" s="91"/>
      <c r="I26" s="88"/>
    </row>
    <row r="27" spans="3:8" ht="16.5">
      <c r="C27" s="26"/>
      <c r="D27" s="26"/>
      <c r="E27" s="26"/>
      <c r="F27" s="27"/>
      <c r="G27" s="27"/>
      <c r="H27" s="27"/>
    </row>
    <row r="28" spans="1:8" ht="16.5">
      <c r="A28" s="26"/>
      <c r="B28" s="26"/>
      <c r="C28" s="26"/>
      <c r="D28" s="26"/>
      <c r="E28" s="26"/>
      <c r="F28" s="27"/>
      <c r="G28" s="27"/>
      <c r="H28" s="27"/>
    </row>
    <row r="29" spans="1:8" ht="16.5">
      <c r="A29" s="26"/>
      <c r="B29" s="26"/>
      <c r="C29" s="26"/>
      <c r="D29" s="26"/>
      <c r="E29" s="26"/>
      <c r="F29" s="27"/>
      <c r="G29" s="27"/>
      <c r="H29" s="27"/>
    </row>
    <row r="30" spans="1:8" ht="16.5">
      <c r="A30" s="26"/>
      <c r="B30" s="26"/>
      <c r="C30" s="26"/>
      <c r="D30" s="26"/>
      <c r="E30" s="26"/>
      <c r="F30" s="27"/>
      <c r="G30" s="27"/>
      <c r="H30" s="27"/>
    </row>
    <row r="31" spans="1:8" ht="16.5">
      <c r="A31" s="26"/>
      <c r="B31" s="26"/>
      <c r="C31" s="26"/>
      <c r="D31" s="26"/>
      <c r="E31" s="26"/>
      <c r="F31" s="27"/>
      <c r="G31" s="27"/>
      <c r="H31" s="27"/>
    </row>
    <row r="32" spans="1:8" ht="16.5">
      <c r="A32" s="26"/>
      <c r="B32" s="26"/>
      <c r="C32" s="26"/>
      <c r="D32" s="26"/>
      <c r="E32" s="26"/>
      <c r="F32" s="27"/>
      <c r="G32" s="27"/>
      <c r="H32" s="27"/>
    </row>
    <row r="33" spans="1:8" ht="16.5">
      <c r="A33" s="26"/>
      <c r="B33" s="26"/>
      <c r="C33" s="26"/>
      <c r="D33" s="26"/>
      <c r="E33" s="26"/>
      <c r="F33" s="27"/>
      <c r="G33" s="27"/>
      <c r="H33" s="27"/>
    </row>
    <row r="36" ht="16.5">
      <c r="E36" s="26"/>
    </row>
  </sheetData>
  <autoFilter ref="A1:H19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2" sqref="E2"/>
    </sheetView>
  </sheetViews>
  <sheetFormatPr defaultColWidth="9.140625" defaultRowHeight="12.75"/>
  <cols>
    <col min="1" max="1" width="14.7109375" style="0" customWidth="1"/>
    <col min="2" max="2" width="24.00390625" style="0" customWidth="1"/>
    <col min="3" max="3" width="15.7109375" style="0" customWidth="1"/>
    <col min="4" max="4" width="16.00390625" style="0" customWidth="1"/>
    <col min="5" max="5" width="32.7109375" style="0" customWidth="1"/>
    <col min="7" max="7" width="15.00390625" style="0" customWidth="1"/>
  </cols>
  <sheetData>
    <row r="1" spans="1:7" ht="13.5" thickBot="1">
      <c r="A1" s="94" t="s">
        <v>129</v>
      </c>
      <c r="B1" s="94" t="s">
        <v>130</v>
      </c>
      <c r="C1" s="94" t="s">
        <v>131</v>
      </c>
      <c r="D1" s="94" t="s">
        <v>132</v>
      </c>
      <c r="E1" s="94" t="s">
        <v>162</v>
      </c>
      <c r="F1" s="93"/>
      <c r="G1" s="93"/>
    </row>
    <row r="2" spans="1:7" ht="13.5" thickBot="1">
      <c r="A2" s="95"/>
      <c r="B2" s="95"/>
      <c r="C2" s="95"/>
      <c r="D2" s="95"/>
      <c r="E2" s="96">
        <v>1.93</v>
      </c>
      <c r="F2" s="92"/>
      <c r="G2" s="92"/>
    </row>
    <row r="3" spans="1:7" ht="13.5" thickBot="1">
      <c r="A3" s="95" t="s">
        <v>133</v>
      </c>
      <c r="B3" s="95">
        <v>2807</v>
      </c>
      <c r="C3" s="95"/>
      <c r="D3" s="95"/>
      <c r="E3" s="95"/>
      <c r="F3" s="92"/>
      <c r="G3" s="92"/>
    </row>
    <row r="4" spans="1:7" ht="13.5" thickBot="1">
      <c r="A4" s="95" t="s">
        <v>134</v>
      </c>
      <c r="B4" s="95">
        <v>3116</v>
      </c>
      <c r="C4" s="95"/>
      <c r="D4" s="95"/>
      <c r="E4" s="95"/>
      <c r="F4" s="92"/>
      <c r="G4" s="92"/>
    </row>
    <row r="5" spans="1:7" ht="13.5" thickBot="1">
      <c r="A5" s="95" t="s">
        <v>135</v>
      </c>
      <c r="B5" s="95">
        <v>3199</v>
      </c>
      <c r="C5" s="95"/>
      <c r="D5" s="95"/>
      <c r="E5" s="95"/>
      <c r="F5" s="92"/>
      <c r="G5" s="92"/>
    </row>
    <row r="6" spans="1:7" ht="13.5" thickBot="1">
      <c r="A6" s="95" t="s">
        <v>136</v>
      </c>
      <c r="B6" s="95">
        <v>3296</v>
      </c>
      <c r="C6" s="95"/>
      <c r="D6" s="95"/>
      <c r="E6" s="95"/>
      <c r="F6" s="92"/>
      <c r="G6" s="92"/>
    </row>
    <row r="7" spans="1:7" ht="13.5" thickBot="1">
      <c r="A7" s="95" t="s">
        <v>137</v>
      </c>
      <c r="B7" s="95">
        <v>3565</v>
      </c>
      <c r="C7" s="95"/>
      <c r="D7" s="95"/>
      <c r="E7" s="95"/>
      <c r="F7" s="92"/>
      <c r="G7" s="92"/>
    </row>
    <row r="8" spans="1:7" ht="13.5" thickBot="1">
      <c r="A8" s="95" t="s">
        <v>138</v>
      </c>
      <c r="B8" s="95">
        <v>3711</v>
      </c>
      <c r="C8" s="95"/>
      <c r="D8" s="95"/>
      <c r="E8" s="95"/>
      <c r="F8" s="92"/>
      <c r="G8" s="92"/>
    </row>
    <row r="9" spans="1:7" ht="13.5" thickBot="1">
      <c r="A9" s="95" t="s">
        <v>139</v>
      </c>
      <c r="B9" s="95">
        <v>3877</v>
      </c>
      <c r="C9" s="95"/>
      <c r="D9" s="95"/>
      <c r="E9" s="95"/>
      <c r="F9" s="92"/>
      <c r="G9" s="92"/>
    </row>
    <row r="10" spans="1:7" ht="13.5" thickBot="1">
      <c r="A10" s="95" t="s">
        <v>140</v>
      </c>
      <c r="B10" s="95">
        <v>4168</v>
      </c>
      <c r="C10" s="95"/>
      <c r="D10" s="95"/>
      <c r="E10" s="95"/>
      <c r="F10" s="92"/>
      <c r="G10" s="92"/>
    </row>
    <row r="11" spans="1:7" ht="13.5" thickBot="1">
      <c r="A11" s="95" t="s">
        <v>141</v>
      </c>
      <c r="B11" s="95">
        <v>4290</v>
      </c>
      <c r="C11" s="95"/>
      <c r="D11" s="95"/>
      <c r="E11" s="95"/>
      <c r="F11" s="92"/>
      <c r="G11" s="92"/>
    </row>
    <row r="12" spans="1:7" ht="13.5" thickBot="1">
      <c r="A12" s="95" t="s">
        <v>142</v>
      </c>
      <c r="B12" s="95">
        <v>4560</v>
      </c>
      <c r="C12" s="95"/>
      <c r="D12" s="95"/>
      <c r="E12" s="95"/>
      <c r="F12" s="92"/>
      <c r="G12" s="92"/>
    </row>
    <row r="13" spans="1:7" ht="13.5" thickBot="1">
      <c r="A13" s="95" t="s">
        <v>143</v>
      </c>
      <c r="B13" s="95">
        <v>4697</v>
      </c>
      <c r="C13" s="95"/>
      <c r="D13" s="95"/>
      <c r="E13" s="95"/>
      <c r="F13" s="92"/>
      <c r="G13" s="92"/>
    </row>
    <row r="14" spans="1:7" ht="13.5" thickBot="1">
      <c r="A14" s="95" t="s">
        <v>144</v>
      </c>
      <c r="B14" s="95">
        <v>4852</v>
      </c>
      <c r="C14" s="95"/>
      <c r="D14" s="95"/>
      <c r="E14" s="95"/>
      <c r="F14" s="92"/>
      <c r="G14" s="9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0">
      <selection activeCell="I33" sqref="I33"/>
    </sheetView>
  </sheetViews>
  <sheetFormatPr defaultColWidth="9.140625" defaultRowHeight="12.75"/>
  <sheetData>
    <row r="1" spans="1:14" ht="12.75">
      <c r="A1" s="52" t="s">
        <v>124</v>
      </c>
      <c r="B1" s="52" t="s">
        <v>127</v>
      </c>
      <c r="C1" s="52" t="s">
        <v>128</v>
      </c>
      <c r="I1" s="52" t="s">
        <v>124</v>
      </c>
      <c r="J1" s="52" t="s">
        <v>127</v>
      </c>
      <c r="K1" s="52" t="s">
        <v>128</v>
      </c>
      <c r="L1" s="52" t="s">
        <v>124</v>
      </c>
      <c r="M1" s="52" t="s">
        <v>127</v>
      </c>
      <c r="N1" s="52" t="s">
        <v>128</v>
      </c>
    </row>
    <row r="2" spans="1:14" ht="12.75">
      <c r="A2" s="15">
        <v>-10</v>
      </c>
      <c r="B2" s="15">
        <f>-2*A2^2</f>
        <v>-200</v>
      </c>
      <c r="C2" s="15">
        <f>2*A2-36</f>
        <v>-56</v>
      </c>
      <c r="I2">
        <v>-6</v>
      </c>
      <c r="J2">
        <f>-2*I2^2</f>
        <v>-72</v>
      </c>
      <c r="K2">
        <f>2*I2-36</f>
        <v>-48</v>
      </c>
      <c r="L2">
        <v>3</v>
      </c>
      <c r="M2">
        <f>-2*L2^2</f>
        <v>-18</v>
      </c>
      <c r="N2">
        <f>2*L2-36</f>
        <v>-30</v>
      </c>
    </row>
    <row r="3" spans="1:14" ht="12.75">
      <c r="A3" s="15">
        <v>-9</v>
      </c>
      <c r="B3" s="15">
        <f aca="true" t="shared" si="0" ref="B3:B22">-2*A3^2</f>
        <v>-162</v>
      </c>
      <c r="C3" s="15">
        <f aca="true" t="shared" si="1" ref="C3:C22">2*A3-36</f>
        <v>-54</v>
      </c>
      <c r="I3">
        <v>-5.9</v>
      </c>
      <c r="J3">
        <f aca="true" t="shared" si="2" ref="J3:J22">-2*I3^2</f>
        <v>-69.62</v>
      </c>
      <c r="K3">
        <f aca="true" t="shared" si="3" ref="K3:K22">2*I3-36</f>
        <v>-47.8</v>
      </c>
      <c r="L3">
        <v>3.1</v>
      </c>
      <c r="M3">
        <f aca="true" t="shared" si="4" ref="M3:M22">-2*L3^2</f>
        <v>-19.220000000000002</v>
      </c>
      <c r="N3">
        <f aca="true" t="shared" si="5" ref="N3:N22">2*L3-36</f>
        <v>-29.8</v>
      </c>
    </row>
    <row r="4" spans="1:14" ht="12.75">
      <c r="A4" s="15">
        <v>-8</v>
      </c>
      <c r="B4" s="15">
        <f t="shared" si="0"/>
        <v>-128</v>
      </c>
      <c r="C4" s="15">
        <f t="shared" si="1"/>
        <v>-52</v>
      </c>
      <c r="I4">
        <v>-5.8</v>
      </c>
      <c r="J4">
        <f t="shared" si="2"/>
        <v>-67.28</v>
      </c>
      <c r="K4">
        <f t="shared" si="3"/>
        <v>-47.6</v>
      </c>
      <c r="L4">
        <v>3.2</v>
      </c>
      <c r="M4">
        <f t="shared" si="4"/>
        <v>-20.480000000000004</v>
      </c>
      <c r="N4">
        <f t="shared" si="5"/>
        <v>-29.6</v>
      </c>
    </row>
    <row r="5" spans="1:14" ht="12.75">
      <c r="A5" s="15">
        <v>-7</v>
      </c>
      <c r="B5" s="15">
        <f t="shared" si="0"/>
        <v>-98</v>
      </c>
      <c r="C5" s="15">
        <f t="shared" si="1"/>
        <v>-50</v>
      </c>
      <c r="I5">
        <v>-5.7</v>
      </c>
      <c r="J5">
        <f t="shared" si="2"/>
        <v>-64.98</v>
      </c>
      <c r="K5">
        <f t="shared" si="3"/>
        <v>-47.4</v>
      </c>
      <c r="L5">
        <v>3.3</v>
      </c>
      <c r="M5">
        <f t="shared" si="4"/>
        <v>-21.779999999999998</v>
      </c>
      <c r="N5">
        <f t="shared" si="5"/>
        <v>-29.4</v>
      </c>
    </row>
    <row r="6" spans="1:14" ht="12.75">
      <c r="A6" s="15">
        <v>-6</v>
      </c>
      <c r="B6" s="15">
        <f t="shared" si="0"/>
        <v>-72</v>
      </c>
      <c r="C6" s="15">
        <f t="shared" si="1"/>
        <v>-48</v>
      </c>
      <c r="I6">
        <v>-5.6</v>
      </c>
      <c r="J6">
        <f t="shared" si="2"/>
        <v>-62.71999999999999</v>
      </c>
      <c r="K6">
        <f t="shared" si="3"/>
        <v>-47.2</v>
      </c>
      <c r="L6">
        <v>3.4</v>
      </c>
      <c r="M6">
        <f t="shared" si="4"/>
        <v>-23.119999999999997</v>
      </c>
      <c r="N6">
        <f t="shared" si="5"/>
        <v>-29.2</v>
      </c>
    </row>
    <row r="7" spans="1:14" ht="12.75">
      <c r="A7" s="15">
        <v>-5</v>
      </c>
      <c r="B7" s="15">
        <f t="shared" si="0"/>
        <v>-50</v>
      </c>
      <c r="C7" s="15">
        <f t="shared" si="1"/>
        <v>-46</v>
      </c>
      <c r="I7">
        <v>-5.5</v>
      </c>
      <c r="J7">
        <f t="shared" si="2"/>
        <v>-60.5</v>
      </c>
      <c r="K7">
        <f t="shared" si="3"/>
        <v>-47</v>
      </c>
      <c r="L7">
        <v>3.5</v>
      </c>
      <c r="M7">
        <f t="shared" si="4"/>
        <v>-24.5</v>
      </c>
      <c r="N7">
        <f t="shared" si="5"/>
        <v>-29</v>
      </c>
    </row>
    <row r="8" spans="1:14" ht="12.75">
      <c r="A8" s="15">
        <v>-4</v>
      </c>
      <c r="B8" s="15">
        <f t="shared" si="0"/>
        <v>-32</v>
      </c>
      <c r="C8" s="15">
        <f t="shared" si="1"/>
        <v>-44</v>
      </c>
      <c r="I8">
        <v>-5.4</v>
      </c>
      <c r="J8">
        <f t="shared" si="2"/>
        <v>-58.32000000000001</v>
      </c>
      <c r="K8">
        <f t="shared" si="3"/>
        <v>-46.8</v>
      </c>
      <c r="L8">
        <v>3.6</v>
      </c>
      <c r="M8">
        <f t="shared" si="4"/>
        <v>-25.92</v>
      </c>
      <c r="N8">
        <f t="shared" si="5"/>
        <v>-28.8</v>
      </c>
    </row>
    <row r="9" spans="1:14" ht="12.75">
      <c r="A9" s="15">
        <v>-3</v>
      </c>
      <c r="B9" s="15">
        <f t="shared" si="0"/>
        <v>-18</v>
      </c>
      <c r="C9" s="15">
        <f t="shared" si="1"/>
        <v>-42</v>
      </c>
      <c r="I9">
        <v>-5.3</v>
      </c>
      <c r="J9">
        <f t="shared" si="2"/>
        <v>-56.18</v>
      </c>
      <c r="K9">
        <f t="shared" si="3"/>
        <v>-46.6</v>
      </c>
      <c r="L9">
        <v>3.7</v>
      </c>
      <c r="M9">
        <f t="shared" si="4"/>
        <v>-27.380000000000003</v>
      </c>
      <c r="N9">
        <f t="shared" si="5"/>
        <v>-28.6</v>
      </c>
    </row>
    <row r="10" spans="1:14" ht="12.75">
      <c r="A10" s="15">
        <v>-2</v>
      </c>
      <c r="B10" s="15">
        <f t="shared" si="0"/>
        <v>-8</v>
      </c>
      <c r="C10" s="15">
        <f t="shared" si="1"/>
        <v>-40</v>
      </c>
      <c r="I10">
        <v>-5.2</v>
      </c>
      <c r="J10">
        <f t="shared" si="2"/>
        <v>-54.080000000000005</v>
      </c>
      <c r="K10">
        <f t="shared" si="3"/>
        <v>-46.4</v>
      </c>
      <c r="L10">
        <v>3.8</v>
      </c>
      <c r="M10">
        <f t="shared" si="4"/>
        <v>-28.88</v>
      </c>
      <c r="N10">
        <f t="shared" si="5"/>
        <v>-28.4</v>
      </c>
    </row>
    <row r="11" spans="1:14" ht="12.75">
      <c r="A11" s="15">
        <v>-1</v>
      </c>
      <c r="B11" s="15">
        <f t="shared" si="0"/>
        <v>-2</v>
      </c>
      <c r="C11" s="15">
        <f t="shared" si="1"/>
        <v>-38</v>
      </c>
      <c r="I11">
        <v>-5.1</v>
      </c>
      <c r="J11">
        <f t="shared" si="2"/>
        <v>-52.019999999999996</v>
      </c>
      <c r="K11">
        <f t="shared" si="3"/>
        <v>-46.2</v>
      </c>
      <c r="L11">
        <v>3.9</v>
      </c>
      <c r="M11">
        <f t="shared" si="4"/>
        <v>-30.419999999999998</v>
      </c>
      <c r="N11">
        <f t="shared" si="5"/>
        <v>-28.2</v>
      </c>
    </row>
    <row r="12" spans="1:14" ht="12.75">
      <c r="A12" s="15">
        <v>0</v>
      </c>
      <c r="B12" s="15">
        <f t="shared" si="0"/>
        <v>0</v>
      </c>
      <c r="C12" s="15">
        <f t="shared" si="1"/>
        <v>-36</v>
      </c>
      <c r="I12">
        <v>-5</v>
      </c>
      <c r="J12">
        <f t="shared" si="2"/>
        <v>-50</v>
      </c>
      <c r="K12">
        <f t="shared" si="3"/>
        <v>-46</v>
      </c>
      <c r="L12">
        <v>4</v>
      </c>
      <c r="M12">
        <f t="shared" si="4"/>
        <v>-32</v>
      </c>
      <c r="N12">
        <f t="shared" si="5"/>
        <v>-28</v>
      </c>
    </row>
    <row r="13" spans="1:14" ht="12.75">
      <c r="A13" s="15">
        <v>1</v>
      </c>
      <c r="B13" s="15">
        <f t="shared" si="0"/>
        <v>-2</v>
      </c>
      <c r="C13" s="15">
        <f t="shared" si="1"/>
        <v>-34</v>
      </c>
      <c r="I13">
        <v>-4.9</v>
      </c>
      <c r="J13">
        <f t="shared" si="2"/>
        <v>-48.02000000000001</v>
      </c>
      <c r="K13">
        <f t="shared" si="3"/>
        <v>-45.8</v>
      </c>
      <c r="L13">
        <v>4.1</v>
      </c>
      <c r="M13">
        <f t="shared" si="4"/>
        <v>-33.62</v>
      </c>
      <c r="N13">
        <f t="shared" si="5"/>
        <v>-27.8</v>
      </c>
    </row>
    <row r="14" spans="1:14" ht="12.75">
      <c r="A14" s="15">
        <v>2</v>
      </c>
      <c r="B14" s="15">
        <f t="shared" si="0"/>
        <v>-8</v>
      </c>
      <c r="C14" s="15">
        <f t="shared" si="1"/>
        <v>-32</v>
      </c>
      <c r="I14">
        <v>-4.8</v>
      </c>
      <c r="J14">
        <f t="shared" si="2"/>
        <v>-46.08</v>
      </c>
      <c r="K14">
        <f t="shared" si="3"/>
        <v>-45.6</v>
      </c>
      <c r="L14">
        <v>4.2</v>
      </c>
      <c r="M14">
        <f t="shared" si="4"/>
        <v>-35.28</v>
      </c>
      <c r="N14">
        <f t="shared" si="5"/>
        <v>-27.6</v>
      </c>
    </row>
    <row r="15" spans="1:14" ht="12.75">
      <c r="A15" s="15">
        <v>3</v>
      </c>
      <c r="B15" s="15">
        <f t="shared" si="0"/>
        <v>-18</v>
      </c>
      <c r="C15" s="15">
        <f t="shared" si="1"/>
        <v>-30</v>
      </c>
      <c r="I15">
        <v>-4.7</v>
      </c>
      <c r="J15">
        <f t="shared" si="2"/>
        <v>-44.18000000000001</v>
      </c>
      <c r="K15">
        <f t="shared" si="3"/>
        <v>-45.4</v>
      </c>
      <c r="L15">
        <v>4.3</v>
      </c>
      <c r="M15">
        <f t="shared" si="4"/>
        <v>-36.98</v>
      </c>
      <c r="N15">
        <f t="shared" si="5"/>
        <v>-27.4</v>
      </c>
    </row>
    <row r="16" spans="1:14" ht="12.75">
      <c r="A16" s="15">
        <v>4</v>
      </c>
      <c r="B16" s="15">
        <f t="shared" si="0"/>
        <v>-32</v>
      </c>
      <c r="C16" s="15">
        <f t="shared" si="1"/>
        <v>-28</v>
      </c>
      <c r="I16">
        <v>-4.6</v>
      </c>
      <c r="J16">
        <f t="shared" si="2"/>
        <v>-42.31999999999999</v>
      </c>
      <c r="K16">
        <f t="shared" si="3"/>
        <v>-45.2</v>
      </c>
      <c r="L16">
        <v>4.4</v>
      </c>
      <c r="M16">
        <f t="shared" si="4"/>
        <v>-38.720000000000006</v>
      </c>
      <c r="N16">
        <f t="shared" si="5"/>
        <v>-27.2</v>
      </c>
    </row>
    <row r="17" spans="1:14" ht="12.75">
      <c r="A17" s="15">
        <v>5</v>
      </c>
      <c r="B17" s="15">
        <f t="shared" si="0"/>
        <v>-50</v>
      </c>
      <c r="C17" s="15">
        <f t="shared" si="1"/>
        <v>-26</v>
      </c>
      <c r="I17">
        <v>-4.50000000000001</v>
      </c>
      <c r="J17">
        <f t="shared" si="2"/>
        <v>-40.50000000000018</v>
      </c>
      <c r="K17">
        <f t="shared" si="3"/>
        <v>-45.00000000000002</v>
      </c>
      <c r="L17">
        <v>4.5</v>
      </c>
      <c r="M17">
        <f t="shared" si="4"/>
        <v>-40.5</v>
      </c>
      <c r="N17">
        <f t="shared" si="5"/>
        <v>-27</v>
      </c>
    </row>
    <row r="18" spans="1:14" ht="12.75">
      <c r="A18" s="15">
        <v>6</v>
      </c>
      <c r="B18" s="15">
        <f t="shared" si="0"/>
        <v>-72</v>
      </c>
      <c r="C18" s="15">
        <f t="shared" si="1"/>
        <v>-24</v>
      </c>
      <c r="I18">
        <v>-4.40000000000001</v>
      </c>
      <c r="J18">
        <f t="shared" si="2"/>
        <v>-38.72000000000018</v>
      </c>
      <c r="K18">
        <f t="shared" si="3"/>
        <v>-44.80000000000002</v>
      </c>
      <c r="L18">
        <v>4.6</v>
      </c>
      <c r="M18">
        <f t="shared" si="4"/>
        <v>-42.31999999999999</v>
      </c>
      <c r="N18">
        <f t="shared" si="5"/>
        <v>-26.8</v>
      </c>
    </row>
    <row r="19" spans="1:14" ht="12.75">
      <c r="A19" s="15">
        <v>7</v>
      </c>
      <c r="B19" s="15">
        <f t="shared" si="0"/>
        <v>-98</v>
      </c>
      <c r="C19" s="15">
        <f t="shared" si="1"/>
        <v>-22</v>
      </c>
      <c r="I19">
        <v>-4.30000000000001</v>
      </c>
      <c r="J19">
        <f t="shared" si="2"/>
        <v>-36.98000000000017</v>
      </c>
      <c r="K19">
        <f t="shared" si="3"/>
        <v>-44.60000000000002</v>
      </c>
      <c r="L19">
        <v>4.7</v>
      </c>
      <c r="M19">
        <f t="shared" si="4"/>
        <v>-44.18000000000001</v>
      </c>
      <c r="N19">
        <f t="shared" si="5"/>
        <v>-26.6</v>
      </c>
    </row>
    <row r="20" spans="1:14" ht="12.75">
      <c r="A20" s="15">
        <v>8</v>
      </c>
      <c r="B20" s="15">
        <f t="shared" si="0"/>
        <v>-128</v>
      </c>
      <c r="C20" s="15">
        <f t="shared" si="1"/>
        <v>-20</v>
      </c>
      <c r="I20">
        <v>-4.20000000000001</v>
      </c>
      <c r="J20">
        <f t="shared" si="2"/>
        <v>-35.280000000000165</v>
      </c>
      <c r="K20">
        <f t="shared" si="3"/>
        <v>-44.40000000000002</v>
      </c>
      <c r="L20">
        <v>4.8</v>
      </c>
      <c r="M20">
        <f t="shared" si="4"/>
        <v>-46.08</v>
      </c>
      <c r="N20">
        <f t="shared" si="5"/>
        <v>-26.4</v>
      </c>
    </row>
    <row r="21" spans="1:14" ht="12.75">
      <c r="A21" s="15">
        <v>9</v>
      </c>
      <c r="B21" s="15">
        <f t="shared" si="0"/>
        <v>-162</v>
      </c>
      <c r="C21" s="15">
        <f t="shared" si="1"/>
        <v>-18</v>
      </c>
      <c r="I21">
        <v>-4.10000000000001</v>
      </c>
      <c r="J21">
        <f t="shared" si="2"/>
        <v>-33.62000000000017</v>
      </c>
      <c r="K21">
        <f t="shared" si="3"/>
        <v>-44.20000000000002</v>
      </c>
      <c r="L21">
        <v>4.9</v>
      </c>
      <c r="M21">
        <f t="shared" si="4"/>
        <v>-48.02000000000001</v>
      </c>
      <c r="N21">
        <f t="shared" si="5"/>
        <v>-26.2</v>
      </c>
    </row>
    <row r="22" spans="1:14" ht="12.75">
      <c r="A22" s="15">
        <v>10</v>
      </c>
      <c r="B22" s="15">
        <f t="shared" si="0"/>
        <v>-200</v>
      </c>
      <c r="C22" s="15">
        <f t="shared" si="1"/>
        <v>-16</v>
      </c>
      <c r="I22">
        <v>-4.00000000000001</v>
      </c>
      <c r="J22">
        <f t="shared" si="2"/>
        <v>-32.000000000000156</v>
      </c>
      <c r="K22">
        <f t="shared" si="3"/>
        <v>-44.00000000000002</v>
      </c>
      <c r="L22">
        <v>5</v>
      </c>
      <c r="M22">
        <f t="shared" si="4"/>
        <v>-50</v>
      </c>
      <c r="N22">
        <f t="shared" si="5"/>
        <v>-26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23">
      <selection activeCell="K39" sqref="K39"/>
    </sheetView>
  </sheetViews>
  <sheetFormatPr defaultColWidth="9.140625" defaultRowHeight="12.75"/>
  <cols>
    <col min="13" max="13" width="11.28125" style="0" customWidth="1"/>
  </cols>
  <sheetData>
    <row r="1" spans="1:14" ht="12.75">
      <c r="A1" s="52" t="s">
        <v>124</v>
      </c>
      <c r="B1" s="52" t="s">
        <v>126</v>
      </c>
      <c r="C1" s="52" t="s">
        <v>125</v>
      </c>
      <c r="L1" s="52" t="s">
        <v>124</v>
      </c>
      <c r="M1" s="52" t="s">
        <v>126</v>
      </c>
      <c r="N1" s="52" t="s">
        <v>125</v>
      </c>
    </row>
    <row r="2" spans="1:14" ht="12.75">
      <c r="A2" s="14">
        <v>-5</v>
      </c>
      <c r="B2" s="14">
        <f>A2^2-2</f>
        <v>23</v>
      </c>
      <c r="C2" s="14">
        <f>A2+6</f>
        <v>1</v>
      </c>
      <c r="L2">
        <v>-3</v>
      </c>
      <c r="M2">
        <f>L2^2-2</f>
        <v>7</v>
      </c>
      <c r="N2">
        <f>L2+6</f>
        <v>3</v>
      </c>
    </row>
    <row r="3" spans="1:14" ht="12.75">
      <c r="A3" s="14">
        <v>-4</v>
      </c>
      <c r="B3" s="14">
        <f aca="true" t="shared" si="0" ref="B3:B12">A3^2-2</f>
        <v>14</v>
      </c>
      <c r="C3" s="14">
        <f aca="true" t="shared" si="1" ref="C3:C12">A3+6</f>
        <v>2</v>
      </c>
      <c r="L3">
        <v>-2.9</v>
      </c>
      <c r="M3">
        <f aca="true" t="shared" si="2" ref="M3:M12">L3^2-2</f>
        <v>6.41</v>
      </c>
      <c r="N3">
        <f aca="true" t="shared" si="3" ref="N3:N12">L3+6</f>
        <v>3.1</v>
      </c>
    </row>
    <row r="4" spans="1:14" ht="12.75">
      <c r="A4" s="14">
        <v>-3</v>
      </c>
      <c r="B4" s="14">
        <f t="shared" si="0"/>
        <v>7</v>
      </c>
      <c r="C4" s="14">
        <f t="shared" si="1"/>
        <v>3</v>
      </c>
      <c r="L4">
        <v>-2.8</v>
      </c>
      <c r="M4">
        <f t="shared" si="2"/>
        <v>5.839999999999999</v>
      </c>
      <c r="N4">
        <f t="shared" si="3"/>
        <v>3.2</v>
      </c>
    </row>
    <row r="5" spans="1:14" ht="12.75">
      <c r="A5" s="14">
        <v>-2</v>
      </c>
      <c r="B5" s="14">
        <f t="shared" si="0"/>
        <v>2</v>
      </c>
      <c r="C5" s="14">
        <f t="shared" si="1"/>
        <v>4</v>
      </c>
      <c r="L5">
        <v>-2.7</v>
      </c>
      <c r="M5">
        <f t="shared" si="2"/>
        <v>5.290000000000001</v>
      </c>
      <c r="N5">
        <f t="shared" si="3"/>
        <v>3.3</v>
      </c>
    </row>
    <row r="6" spans="1:14" ht="12.75">
      <c r="A6" s="14">
        <v>-1</v>
      </c>
      <c r="B6" s="14">
        <f t="shared" si="0"/>
        <v>-1</v>
      </c>
      <c r="C6" s="14">
        <f t="shared" si="1"/>
        <v>5</v>
      </c>
      <c r="L6">
        <v>-2.6</v>
      </c>
      <c r="M6">
        <f t="shared" si="2"/>
        <v>4.760000000000001</v>
      </c>
      <c r="N6">
        <f t="shared" si="3"/>
        <v>3.4</v>
      </c>
    </row>
    <row r="7" spans="1:14" ht="12.75">
      <c r="A7" s="14">
        <v>0</v>
      </c>
      <c r="B7" s="14">
        <f t="shared" si="0"/>
        <v>-2</v>
      </c>
      <c r="C7" s="14">
        <f t="shared" si="1"/>
        <v>6</v>
      </c>
      <c r="L7">
        <v>-2.5</v>
      </c>
      <c r="M7">
        <f t="shared" si="2"/>
        <v>4.25</v>
      </c>
      <c r="N7">
        <f t="shared" si="3"/>
        <v>3.5</v>
      </c>
    </row>
    <row r="8" spans="1:14" ht="12.75">
      <c r="A8" s="14">
        <v>1</v>
      </c>
      <c r="B8" s="14">
        <f t="shared" si="0"/>
        <v>-1</v>
      </c>
      <c r="C8" s="14">
        <f t="shared" si="1"/>
        <v>7</v>
      </c>
      <c r="L8">
        <v>-2.4</v>
      </c>
      <c r="M8">
        <f t="shared" si="2"/>
        <v>3.76</v>
      </c>
      <c r="N8">
        <f t="shared" si="3"/>
        <v>3.6</v>
      </c>
    </row>
    <row r="9" spans="1:14" ht="12.75">
      <c r="A9" s="14">
        <v>2</v>
      </c>
      <c r="B9" s="14">
        <f t="shared" si="0"/>
        <v>2</v>
      </c>
      <c r="C9" s="14">
        <f t="shared" si="1"/>
        <v>8</v>
      </c>
      <c r="L9">
        <v>-2.3</v>
      </c>
      <c r="M9">
        <f t="shared" si="2"/>
        <v>3.289999999999999</v>
      </c>
      <c r="N9">
        <f t="shared" si="3"/>
        <v>3.7</v>
      </c>
    </row>
    <row r="10" spans="1:14" ht="12.75">
      <c r="A10" s="14">
        <v>3</v>
      </c>
      <c r="B10" s="14">
        <f t="shared" si="0"/>
        <v>7</v>
      </c>
      <c r="C10" s="14">
        <f t="shared" si="1"/>
        <v>9</v>
      </c>
      <c r="L10">
        <v>-2.2</v>
      </c>
      <c r="M10">
        <f t="shared" si="2"/>
        <v>2.8400000000000007</v>
      </c>
      <c r="N10">
        <f t="shared" si="3"/>
        <v>3.8</v>
      </c>
    </row>
    <row r="11" spans="1:14" ht="12.75">
      <c r="A11" s="14">
        <v>4</v>
      </c>
      <c r="B11" s="14">
        <f t="shared" si="0"/>
        <v>14</v>
      </c>
      <c r="C11" s="14">
        <f t="shared" si="1"/>
        <v>10</v>
      </c>
      <c r="L11">
        <v>-2.1</v>
      </c>
      <c r="M11">
        <f t="shared" si="2"/>
        <v>2.41</v>
      </c>
      <c r="N11">
        <f t="shared" si="3"/>
        <v>3.9</v>
      </c>
    </row>
    <row r="12" spans="1:14" ht="12.75">
      <c r="A12" s="14">
        <v>5</v>
      </c>
      <c r="B12" s="14">
        <f t="shared" si="0"/>
        <v>23</v>
      </c>
      <c r="C12" s="14">
        <f t="shared" si="1"/>
        <v>11</v>
      </c>
      <c r="L12">
        <v>-2</v>
      </c>
      <c r="M12">
        <f t="shared" si="2"/>
        <v>2</v>
      </c>
      <c r="N12">
        <f t="shared" si="3"/>
        <v>4</v>
      </c>
    </row>
    <row r="13" spans="1:3" ht="12.75">
      <c r="A13" s="14"/>
      <c r="B13" s="14"/>
      <c r="C13" s="14"/>
    </row>
    <row r="14" spans="1:3" ht="12.75">
      <c r="A14" s="14"/>
      <c r="B14" s="14"/>
      <c r="C14" s="14"/>
    </row>
    <row r="15" spans="1:3" ht="12.75">
      <c r="A15" s="14"/>
      <c r="B15" s="14"/>
      <c r="C15" s="14"/>
    </row>
    <row r="16" spans="1:3" ht="12.75">
      <c r="A16" s="14"/>
      <c r="B16" s="14"/>
      <c r="C16" s="14"/>
    </row>
    <row r="17" spans="1:14" ht="12.75">
      <c r="A17" s="14"/>
      <c r="B17" s="14"/>
      <c r="C17" s="14"/>
      <c r="L17" s="52" t="s">
        <v>124</v>
      </c>
      <c r="M17" s="52" t="s">
        <v>126</v>
      </c>
      <c r="N17" s="52" t="s">
        <v>125</v>
      </c>
    </row>
    <row r="18" spans="1:14" ht="12.75">
      <c r="A18" s="14"/>
      <c r="B18" s="14"/>
      <c r="C18" s="14"/>
      <c r="L18">
        <v>2</v>
      </c>
      <c r="M18" s="53">
        <f>L18^2-2</f>
        <v>2</v>
      </c>
      <c r="N18" s="53">
        <f>L18+6</f>
        <v>8</v>
      </c>
    </row>
    <row r="19" spans="1:14" ht="12.75">
      <c r="A19" s="14"/>
      <c r="B19" s="14"/>
      <c r="C19" s="14"/>
      <c r="L19">
        <v>2.1</v>
      </c>
      <c r="M19" s="53">
        <f aca="true" t="shared" si="4" ref="M19:M38">L19^2-2</f>
        <v>2.41</v>
      </c>
      <c r="N19" s="53">
        <f aca="true" t="shared" si="5" ref="N19:N38">L19+6</f>
        <v>8.1</v>
      </c>
    </row>
    <row r="20" spans="1:14" ht="12.75">
      <c r="A20" s="14"/>
      <c r="B20" s="14"/>
      <c r="C20" s="14"/>
      <c r="L20">
        <v>2.2</v>
      </c>
      <c r="M20" s="53">
        <f t="shared" si="4"/>
        <v>2.8400000000000007</v>
      </c>
      <c r="N20" s="53">
        <f t="shared" si="5"/>
        <v>8.2</v>
      </c>
    </row>
    <row r="21" spans="1:14" ht="12.75">
      <c r="A21" s="14"/>
      <c r="B21" s="14"/>
      <c r="C21" s="14"/>
      <c r="L21">
        <v>2.3</v>
      </c>
      <c r="M21" s="53">
        <f t="shared" si="4"/>
        <v>3.289999999999999</v>
      </c>
      <c r="N21" s="53">
        <f t="shared" si="5"/>
        <v>8.3</v>
      </c>
    </row>
    <row r="22" spans="1:14" ht="12.75">
      <c r="A22" s="14"/>
      <c r="B22" s="14"/>
      <c r="C22" s="14"/>
      <c r="L22">
        <v>2.4</v>
      </c>
      <c r="M22" s="53">
        <f t="shared" si="4"/>
        <v>3.76</v>
      </c>
      <c r="N22" s="53">
        <f t="shared" si="5"/>
        <v>8.4</v>
      </c>
    </row>
    <row r="23" spans="12:14" ht="12.75">
      <c r="L23">
        <v>2.5</v>
      </c>
      <c r="M23" s="53">
        <f t="shared" si="4"/>
        <v>4.25</v>
      </c>
      <c r="N23" s="53">
        <f t="shared" si="5"/>
        <v>8.5</v>
      </c>
    </row>
    <row r="24" spans="12:14" ht="12.75">
      <c r="L24">
        <v>2.6</v>
      </c>
      <c r="M24" s="53">
        <f t="shared" si="4"/>
        <v>4.760000000000001</v>
      </c>
      <c r="N24" s="53">
        <f t="shared" si="5"/>
        <v>8.6</v>
      </c>
    </row>
    <row r="25" spans="12:14" ht="12.75">
      <c r="L25">
        <v>2.7</v>
      </c>
      <c r="M25" s="53">
        <f t="shared" si="4"/>
        <v>5.290000000000001</v>
      </c>
      <c r="N25" s="53">
        <f t="shared" si="5"/>
        <v>8.7</v>
      </c>
    </row>
    <row r="26" spans="12:14" ht="12.75">
      <c r="L26">
        <v>2.8</v>
      </c>
      <c r="M26" s="53">
        <f t="shared" si="4"/>
        <v>5.839999999999999</v>
      </c>
      <c r="N26" s="53">
        <f t="shared" si="5"/>
        <v>8.8</v>
      </c>
    </row>
    <row r="27" spans="12:14" ht="12.75">
      <c r="L27">
        <v>2.9</v>
      </c>
      <c r="M27" s="53">
        <f t="shared" si="4"/>
        <v>6.41</v>
      </c>
      <c r="N27" s="53">
        <f t="shared" si="5"/>
        <v>8.9</v>
      </c>
    </row>
    <row r="28" spans="12:14" ht="12.75">
      <c r="L28">
        <v>3</v>
      </c>
      <c r="M28" s="53">
        <f t="shared" si="4"/>
        <v>7</v>
      </c>
      <c r="N28" s="53">
        <f t="shared" si="5"/>
        <v>9</v>
      </c>
    </row>
    <row r="29" spans="12:14" ht="12.75">
      <c r="L29">
        <v>3.1</v>
      </c>
      <c r="M29" s="53">
        <f t="shared" si="4"/>
        <v>7.610000000000001</v>
      </c>
      <c r="N29" s="53">
        <f t="shared" si="5"/>
        <v>9.1</v>
      </c>
    </row>
    <row r="30" spans="12:14" ht="12.75">
      <c r="L30">
        <v>3.2</v>
      </c>
      <c r="M30" s="53">
        <f t="shared" si="4"/>
        <v>8.240000000000002</v>
      </c>
      <c r="N30" s="53">
        <f t="shared" si="5"/>
        <v>9.2</v>
      </c>
    </row>
    <row r="31" spans="12:14" ht="12.75">
      <c r="L31">
        <v>3.3</v>
      </c>
      <c r="M31" s="53">
        <f t="shared" si="4"/>
        <v>8.889999999999999</v>
      </c>
      <c r="N31" s="53">
        <f t="shared" si="5"/>
        <v>9.3</v>
      </c>
    </row>
    <row r="32" spans="12:14" ht="12.75">
      <c r="L32">
        <v>3.4</v>
      </c>
      <c r="M32" s="53">
        <f t="shared" si="4"/>
        <v>9.559999999999999</v>
      </c>
      <c r="N32" s="53">
        <f t="shared" si="5"/>
        <v>9.4</v>
      </c>
    </row>
    <row r="33" spans="12:14" ht="12.75">
      <c r="L33">
        <v>3.5</v>
      </c>
      <c r="M33" s="53">
        <f t="shared" si="4"/>
        <v>10.25</v>
      </c>
      <c r="N33" s="53">
        <f t="shared" si="5"/>
        <v>9.5</v>
      </c>
    </row>
    <row r="34" spans="12:14" ht="12.75">
      <c r="L34">
        <v>3.6</v>
      </c>
      <c r="M34" s="53">
        <f t="shared" si="4"/>
        <v>10.96</v>
      </c>
      <c r="N34" s="53">
        <f t="shared" si="5"/>
        <v>9.6</v>
      </c>
    </row>
    <row r="35" spans="12:14" ht="12.75">
      <c r="L35">
        <v>3.7</v>
      </c>
      <c r="M35" s="53">
        <f t="shared" si="4"/>
        <v>11.690000000000001</v>
      </c>
      <c r="N35" s="53">
        <f t="shared" si="5"/>
        <v>9.7</v>
      </c>
    </row>
    <row r="36" spans="12:14" ht="12.75">
      <c r="L36">
        <v>3.8</v>
      </c>
      <c r="M36" s="53">
        <f t="shared" si="4"/>
        <v>12.44</v>
      </c>
      <c r="N36" s="53">
        <f t="shared" si="5"/>
        <v>9.8</v>
      </c>
    </row>
    <row r="37" spans="12:14" ht="12.75">
      <c r="L37">
        <v>3.9</v>
      </c>
      <c r="M37" s="53">
        <f t="shared" si="4"/>
        <v>13.209999999999999</v>
      </c>
      <c r="N37" s="53">
        <f t="shared" si="5"/>
        <v>9.9</v>
      </c>
    </row>
    <row r="38" spans="12:14" ht="12.75">
      <c r="L38">
        <v>4</v>
      </c>
      <c r="M38" s="53">
        <f t="shared" si="4"/>
        <v>14</v>
      </c>
      <c r="N38" s="53">
        <f t="shared" si="5"/>
        <v>10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N8" sqref="N8"/>
    </sheetView>
  </sheetViews>
  <sheetFormatPr defaultColWidth="9.140625" defaultRowHeight="12.75"/>
  <cols>
    <col min="1" max="1" width="17.28125" style="0" customWidth="1"/>
  </cols>
  <sheetData>
    <row r="1" spans="1:11" ht="24">
      <c r="A1" s="79" t="s">
        <v>123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4">
      <c r="A2" s="54" t="s">
        <v>120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4">
      <c r="A3" s="54">
        <v>0.5</v>
      </c>
      <c r="B3" s="54" t="s">
        <v>121</v>
      </c>
      <c r="C3" s="54">
        <v>-2</v>
      </c>
      <c r="D3" s="54">
        <f>C3+$A$3</f>
        <v>-1.5</v>
      </c>
      <c r="E3" s="54">
        <f aca="true" t="shared" si="0" ref="E3:K3">D3+$A$3</f>
        <v>-1</v>
      </c>
      <c r="F3" s="54">
        <f t="shared" si="0"/>
        <v>-0.5</v>
      </c>
      <c r="G3" s="54">
        <f t="shared" si="0"/>
        <v>0</v>
      </c>
      <c r="H3" s="54">
        <f t="shared" si="0"/>
        <v>0.5</v>
      </c>
      <c r="I3" s="54">
        <f t="shared" si="0"/>
        <v>1</v>
      </c>
      <c r="J3" s="54">
        <f t="shared" si="0"/>
        <v>1.5</v>
      </c>
      <c r="K3" s="54">
        <f t="shared" si="0"/>
        <v>2</v>
      </c>
    </row>
    <row r="4" spans="1:11" ht="24">
      <c r="A4" s="54"/>
      <c r="B4" s="54" t="s">
        <v>122</v>
      </c>
      <c r="C4" s="54">
        <f>SIN(C3)</f>
        <v>-0.9092974268256817</v>
      </c>
      <c r="D4" s="54">
        <f aca="true" t="shared" si="1" ref="D4:K4">SIN(D3)</f>
        <v>-0.9974949866040544</v>
      </c>
      <c r="E4" s="54">
        <f t="shared" si="1"/>
        <v>-0.8414709848078965</v>
      </c>
      <c r="F4" s="54">
        <f t="shared" si="1"/>
        <v>-0.479425538604203</v>
      </c>
      <c r="G4" s="54">
        <f t="shared" si="1"/>
        <v>0</v>
      </c>
      <c r="H4" s="54">
        <f t="shared" si="1"/>
        <v>0.479425538604203</v>
      </c>
      <c r="I4" s="54">
        <f t="shared" si="1"/>
        <v>0.8414709848078965</v>
      </c>
      <c r="J4" s="54">
        <f t="shared" si="1"/>
        <v>0.9974949866040544</v>
      </c>
      <c r="K4" s="54">
        <f t="shared" si="1"/>
        <v>0.9092974268256817</v>
      </c>
    </row>
  </sheetData>
  <mergeCells count="1">
    <mergeCell ref="A1:K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8" sqref="C8"/>
    </sheetView>
  </sheetViews>
  <sheetFormatPr defaultColWidth="9.140625" defaultRowHeight="12.75"/>
  <sheetData>
    <row r="1" spans="1:3" ht="15">
      <c r="A1" s="59">
        <v>1</v>
      </c>
      <c r="B1" s="59">
        <v>1</v>
      </c>
      <c r="C1" s="59">
        <f>A1*B1</f>
        <v>1</v>
      </c>
    </row>
    <row r="2" spans="1:3" ht="15">
      <c r="A2" s="59">
        <f>A1+1</f>
        <v>2</v>
      </c>
      <c r="B2" s="59">
        <f>B1+1</f>
        <v>2</v>
      </c>
      <c r="C2" s="59">
        <f>A2*B2</f>
        <v>4</v>
      </c>
    </row>
    <row r="3" spans="1:3" ht="15">
      <c r="A3" s="59">
        <f aca="true" t="shared" si="0" ref="A3:B9">A2+1</f>
        <v>3</v>
      </c>
      <c r="B3" s="59">
        <f t="shared" si="0"/>
        <v>3</v>
      </c>
      <c r="C3" s="59">
        <f aca="true" t="shared" si="1" ref="C3:C9">A3*B3</f>
        <v>9</v>
      </c>
    </row>
    <row r="4" spans="1:3" ht="15">
      <c r="A4" s="59">
        <f t="shared" si="0"/>
        <v>4</v>
      </c>
      <c r="B4" s="59">
        <f t="shared" si="0"/>
        <v>4</v>
      </c>
      <c r="C4" s="59">
        <f t="shared" si="1"/>
        <v>16</v>
      </c>
    </row>
    <row r="5" spans="1:3" ht="15">
      <c r="A5" s="59">
        <f t="shared" si="0"/>
        <v>5</v>
      </c>
      <c r="B5" s="59">
        <f t="shared" si="0"/>
        <v>5</v>
      </c>
      <c r="C5" s="59">
        <f t="shared" si="1"/>
        <v>25</v>
      </c>
    </row>
    <row r="6" spans="1:3" ht="15">
      <c r="A6" s="59">
        <f t="shared" si="0"/>
        <v>6</v>
      </c>
      <c r="B6" s="59">
        <f t="shared" si="0"/>
        <v>6</v>
      </c>
      <c r="C6" s="59">
        <f t="shared" si="1"/>
        <v>36</v>
      </c>
    </row>
    <row r="7" spans="1:3" ht="15">
      <c r="A7" s="59">
        <f t="shared" si="0"/>
        <v>7</v>
      </c>
      <c r="B7" s="59">
        <f t="shared" si="0"/>
        <v>7</v>
      </c>
      <c r="C7" s="59">
        <f t="shared" si="1"/>
        <v>49</v>
      </c>
    </row>
    <row r="8" spans="1:3" ht="15">
      <c r="A8" s="59">
        <f t="shared" si="0"/>
        <v>8</v>
      </c>
      <c r="B8" s="59">
        <f t="shared" si="0"/>
        <v>8</v>
      </c>
      <c r="C8" s="59">
        <f t="shared" si="1"/>
        <v>64</v>
      </c>
    </row>
    <row r="9" spans="1:3" ht="15">
      <c r="A9" s="59">
        <f t="shared" si="0"/>
        <v>9</v>
      </c>
      <c r="B9" s="59">
        <f t="shared" si="0"/>
        <v>9</v>
      </c>
      <c r="C9" s="59">
        <f t="shared" si="1"/>
        <v>81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F7" sqref="F7"/>
    </sheetView>
  </sheetViews>
  <sheetFormatPr defaultColWidth="9.140625" defaultRowHeight="12.75"/>
  <cols>
    <col min="1" max="1" width="23.57421875" style="0" customWidth="1"/>
    <col min="2" max="2" width="16.7109375" style="0" customWidth="1"/>
    <col min="3" max="3" width="17.7109375" style="0" customWidth="1"/>
    <col min="5" max="5" width="18.7109375" style="0" customWidth="1"/>
  </cols>
  <sheetData>
    <row r="1" spans="1:5" ht="15">
      <c r="A1" s="98" t="s">
        <v>145</v>
      </c>
      <c r="B1" s="98" t="s">
        <v>146</v>
      </c>
      <c r="C1" s="98" t="s">
        <v>147</v>
      </c>
      <c r="D1" s="99" t="s">
        <v>148</v>
      </c>
      <c r="E1" s="99"/>
    </row>
    <row r="2" spans="1:5" ht="15">
      <c r="A2" s="62" t="s">
        <v>149</v>
      </c>
      <c r="B2" s="63">
        <v>80</v>
      </c>
      <c r="C2" s="64">
        <f>B2*$E$2</f>
        <v>2480</v>
      </c>
      <c r="D2" s="65" t="s">
        <v>150</v>
      </c>
      <c r="E2" s="66">
        <v>31</v>
      </c>
    </row>
    <row r="3" spans="1:5" ht="15">
      <c r="A3" s="62" t="s">
        <v>151</v>
      </c>
      <c r="B3" s="63">
        <v>70</v>
      </c>
      <c r="C3" s="64">
        <f aca="true" t="shared" si="0" ref="C3:C11">B3*$E$2</f>
        <v>2170</v>
      </c>
      <c r="D3" s="67"/>
      <c r="E3" s="67"/>
    </row>
    <row r="4" spans="1:5" ht="15">
      <c r="A4" s="68" t="s">
        <v>152</v>
      </c>
      <c r="B4" s="63">
        <v>15</v>
      </c>
      <c r="C4" s="64">
        <f t="shared" si="0"/>
        <v>465</v>
      </c>
      <c r="D4" s="69"/>
      <c r="E4" s="67"/>
    </row>
    <row r="5" spans="1:5" ht="15">
      <c r="A5" s="62" t="s">
        <v>153</v>
      </c>
      <c r="B5" s="63">
        <v>100</v>
      </c>
      <c r="C5" s="64">
        <f t="shared" si="0"/>
        <v>3100</v>
      </c>
      <c r="D5" s="67"/>
      <c r="E5" s="67"/>
    </row>
    <row r="6" spans="1:5" ht="15">
      <c r="A6" s="62" t="s">
        <v>154</v>
      </c>
      <c r="B6" s="63">
        <v>200</v>
      </c>
      <c r="C6" s="64">
        <f t="shared" si="0"/>
        <v>6200</v>
      </c>
      <c r="D6" s="67"/>
      <c r="E6" s="67"/>
    </row>
    <row r="7" spans="1:5" ht="15">
      <c r="A7" s="62" t="s">
        <v>155</v>
      </c>
      <c r="B7" s="63">
        <v>12</v>
      </c>
      <c r="C7" s="64">
        <f t="shared" si="0"/>
        <v>372</v>
      </c>
      <c r="D7" s="67"/>
      <c r="E7" s="67"/>
    </row>
    <row r="8" spans="1:5" ht="15">
      <c r="A8" s="62" t="s">
        <v>156</v>
      </c>
      <c r="B8" s="63">
        <v>30</v>
      </c>
      <c r="C8" s="64">
        <f t="shared" si="0"/>
        <v>930</v>
      </c>
      <c r="D8" s="67"/>
      <c r="E8" s="67"/>
    </row>
    <row r="9" spans="1:5" ht="15">
      <c r="A9" s="62" t="s">
        <v>157</v>
      </c>
      <c r="B9" s="63">
        <v>25</v>
      </c>
      <c r="C9" s="64">
        <f t="shared" si="0"/>
        <v>775</v>
      </c>
      <c r="D9" s="67"/>
      <c r="E9" s="67"/>
    </row>
    <row r="10" spans="1:5" ht="15">
      <c r="A10" s="62" t="s">
        <v>158</v>
      </c>
      <c r="B10" s="63">
        <v>10</v>
      </c>
      <c r="C10" s="64">
        <f t="shared" si="0"/>
        <v>310</v>
      </c>
      <c r="D10" s="67"/>
      <c r="E10" s="67"/>
    </row>
    <row r="11" spans="1:5" ht="15">
      <c r="A11" s="62" t="s">
        <v>159</v>
      </c>
      <c r="B11" s="63">
        <v>5</v>
      </c>
      <c r="C11" s="64">
        <f t="shared" si="0"/>
        <v>155</v>
      </c>
      <c r="D11" s="67"/>
      <c r="E11" s="67"/>
    </row>
    <row r="12" spans="1:5" ht="15">
      <c r="A12" s="97" t="s">
        <v>160</v>
      </c>
      <c r="B12" s="70">
        <f>SUM(B2:B11)</f>
        <v>547</v>
      </c>
      <c r="C12" s="71">
        <f>SUM(C2:C11)</f>
        <v>16957</v>
      </c>
      <c r="D12" s="70"/>
      <c r="E12" s="72"/>
    </row>
  </sheetData>
  <mergeCells count="1">
    <mergeCell ref="D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140625" defaultRowHeight="12.75"/>
  <cols>
    <col min="1" max="1" width="16.7109375" style="0" customWidth="1"/>
    <col min="2" max="2" width="14.28125" style="0" customWidth="1"/>
    <col min="3" max="3" width="10.7109375" style="0" customWidth="1"/>
    <col min="6" max="6" width="12.28125" style="0" customWidth="1"/>
  </cols>
  <sheetData>
    <row r="1" spans="1:6" ht="15">
      <c r="A1" s="100" t="s">
        <v>145</v>
      </c>
      <c r="B1" s="100" t="s">
        <v>146</v>
      </c>
      <c r="C1" s="101" t="s">
        <v>147</v>
      </c>
      <c r="D1" s="101"/>
      <c r="E1" s="101" t="s">
        <v>161</v>
      </c>
      <c r="F1" s="101"/>
    </row>
    <row r="2" spans="1:6" ht="30">
      <c r="A2" s="73" t="s">
        <v>149</v>
      </c>
      <c r="B2" s="74">
        <v>80</v>
      </c>
      <c r="C2" s="75">
        <f>$B2*E$2</f>
        <v>2480</v>
      </c>
      <c r="D2" s="75">
        <f>$B2*F$2</f>
        <v>2800</v>
      </c>
      <c r="E2" s="75">
        <v>31</v>
      </c>
      <c r="F2" s="75">
        <v>35</v>
      </c>
    </row>
    <row r="3" spans="1:6" ht="15">
      <c r="A3" s="73" t="s">
        <v>151</v>
      </c>
      <c r="B3" s="74">
        <v>70</v>
      </c>
      <c r="C3" s="75">
        <f aca="true" t="shared" si="0" ref="C3:D11">$B3*E$2</f>
        <v>2170</v>
      </c>
      <c r="D3" s="75">
        <f t="shared" si="0"/>
        <v>2450</v>
      </c>
      <c r="E3" s="75"/>
      <c r="F3" s="75"/>
    </row>
    <row r="4" spans="1:6" ht="30">
      <c r="A4" s="73" t="s">
        <v>152</v>
      </c>
      <c r="B4" s="74">
        <v>15</v>
      </c>
      <c r="C4" s="75">
        <f t="shared" si="0"/>
        <v>465</v>
      </c>
      <c r="D4" s="75">
        <f t="shared" si="0"/>
        <v>525</v>
      </c>
      <c r="E4" s="75"/>
      <c r="F4" s="75"/>
    </row>
    <row r="5" spans="1:6" ht="15">
      <c r="A5" s="73" t="s">
        <v>153</v>
      </c>
      <c r="B5" s="74">
        <v>100</v>
      </c>
      <c r="C5" s="75">
        <f t="shared" si="0"/>
        <v>3100</v>
      </c>
      <c r="D5" s="75">
        <f t="shared" si="0"/>
        <v>3500</v>
      </c>
      <c r="E5" s="75"/>
      <c r="F5" s="75"/>
    </row>
    <row r="6" spans="1:6" ht="15">
      <c r="A6" s="73" t="s">
        <v>154</v>
      </c>
      <c r="B6" s="74">
        <v>200</v>
      </c>
      <c r="C6" s="75">
        <f t="shared" si="0"/>
        <v>6200</v>
      </c>
      <c r="D6" s="75">
        <f t="shared" si="0"/>
        <v>7000</v>
      </c>
      <c r="E6" s="75"/>
      <c r="F6" s="75"/>
    </row>
    <row r="7" spans="1:6" ht="15">
      <c r="A7" s="73" t="s">
        <v>155</v>
      </c>
      <c r="B7" s="74">
        <v>12</v>
      </c>
      <c r="C7" s="75">
        <f t="shared" si="0"/>
        <v>372</v>
      </c>
      <c r="D7" s="75">
        <f t="shared" si="0"/>
        <v>420</v>
      </c>
      <c r="E7" s="75"/>
      <c r="F7" s="75"/>
    </row>
    <row r="8" spans="1:6" ht="30">
      <c r="A8" s="73" t="s">
        <v>156</v>
      </c>
      <c r="B8" s="74">
        <v>30</v>
      </c>
      <c r="C8" s="75">
        <f t="shared" si="0"/>
        <v>930</v>
      </c>
      <c r="D8" s="75">
        <f t="shared" si="0"/>
        <v>1050</v>
      </c>
      <c r="E8" s="75"/>
      <c r="F8" s="75"/>
    </row>
    <row r="9" spans="1:6" ht="15">
      <c r="A9" s="73" t="s">
        <v>157</v>
      </c>
      <c r="B9" s="74">
        <v>25</v>
      </c>
      <c r="C9" s="75">
        <f t="shared" si="0"/>
        <v>775</v>
      </c>
      <c r="D9" s="75">
        <f t="shared" si="0"/>
        <v>875</v>
      </c>
      <c r="E9" s="75"/>
      <c r="F9" s="75"/>
    </row>
    <row r="10" spans="1:6" ht="15">
      <c r="A10" s="73" t="s">
        <v>158</v>
      </c>
      <c r="B10" s="74">
        <v>10</v>
      </c>
      <c r="C10" s="75">
        <f t="shared" si="0"/>
        <v>310</v>
      </c>
      <c r="D10" s="75">
        <f t="shared" si="0"/>
        <v>350</v>
      </c>
      <c r="E10" s="75"/>
      <c r="F10" s="75"/>
    </row>
    <row r="11" spans="1:6" ht="15">
      <c r="A11" s="73" t="s">
        <v>159</v>
      </c>
      <c r="B11" s="74">
        <v>5</v>
      </c>
      <c r="C11" s="75">
        <f t="shared" si="0"/>
        <v>155</v>
      </c>
      <c r="D11" s="75">
        <f t="shared" si="0"/>
        <v>175</v>
      </c>
      <c r="E11" s="75"/>
      <c r="F11" s="75"/>
    </row>
    <row r="12" spans="1:6" ht="15">
      <c r="A12" s="102" t="s">
        <v>160</v>
      </c>
      <c r="B12" s="76">
        <f>SUM(B2:B11)</f>
        <v>547</v>
      </c>
      <c r="C12" s="77">
        <f>SUM(C2:C11)</f>
        <v>16957</v>
      </c>
      <c r="D12" s="77">
        <f>SUM(D2:D11)</f>
        <v>19145</v>
      </c>
      <c r="E12" s="72"/>
      <c r="F12" s="72"/>
    </row>
  </sheetData>
  <mergeCells count="2">
    <mergeCell ref="C1:D1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2006-11-04T15:55:50Z</cp:lastPrinted>
  <dcterms:created xsi:type="dcterms:W3CDTF">1996-10-08T23:32:33Z</dcterms:created>
  <dcterms:modified xsi:type="dcterms:W3CDTF">2008-01-21T17:27:54Z</dcterms:modified>
  <cp:category/>
  <cp:version/>
  <cp:contentType/>
  <cp:contentStatus/>
</cp:coreProperties>
</file>