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<sst xmlns="http://schemas.openxmlformats.org/spreadsheetml/2006/main" count="72" uniqueCount="33">
  <si>
    <t>Г</t>
  </si>
  <si>
    <t>Е</t>
  </si>
  <si>
    <t>К</t>
  </si>
  <si>
    <t>Ь</t>
  </si>
  <si>
    <t>Б</t>
  </si>
  <si>
    <t>Р</t>
  </si>
  <si>
    <t>А</t>
  </si>
  <si>
    <t>О</t>
  </si>
  <si>
    <t>Н</t>
  </si>
  <si>
    <t>И</t>
  </si>
  <si>
    <t>З</t>
  </si>
  <si>
    <t>Л</t>
  </si>
  <si>
    <t>М</t>
  </si>
  <si>
    <t>С</t>
  </si>
  <si>
    <t>Д</t>
  </si>
  <si>
    <t>Ф</t>
  </si>
  <si>
    <t>В</t>
  </si>
  <si>
    <t>Ц</t>
  </si>
  <si>
    <t>Я</t>
  </si>
  <si>
    <t>Т</t>
  </si>
  <si>
    <t>1. Река протекающая в окрестностях села Софьинка и впадающая в Волгу.</t>
  </si>
  <si>
    <t>2. Фамилия ученого, который предложил термин "экология".</t>
  </si>
  <si>
    <t>3. Химический элемент выбрасываемый предприятиями области.</t>
  </si>
  <si>
    <t>4. Редкая, занесенная в Красную книгу птица, обитающая на территории Саратовской области.</t>
  </si>
  <si>
    <t xml:space="preserve">5. Город, находящийся на территории области, лидирующий  по количеству выбрасываемых вредных веществ. </t>
  </si>
  <si>
    <t>1. Химический элемент выбрасываемый предприятиями области в атмосферу.</t>
  </si>
  <si>
    <t>3. Редкая, благородная птица, обитающая в окрестностях села Софьинка.</t>
  </si>
  <si>
    <t>4. Великая русская река, на берегу которой расположено село Софьинка.</t>
  </si>
  <si>
    <t>5. Невидимая опасность исходящая от БАЭС.</t>
  </si>
  <si>
    <t>6. Город в Саратовской области, на территории которого находится цементный завод.</t>
  </si>
  <si>
    <t>2. Человек, который осуществляет рыболовство незаконным способом.</t>
  </si>
  <si>
    <t>По вертикали:</t>
  </si>
  <si>
    <t>По горизонтали: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</si>
</sst>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30"/>
      <name val="Calibri"/>
      <family val="2"/>
    </font>
    <font>
      <i/>
      <sz val="11"/>
      <color indexed="10"/>
      <name val="Calibri"/>
      <family val="2"/>
    </font>
    <font>
      <i/>
      <sz val="11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Calibri"/>
      <family val="2"/>
    </font>
    <font>
      <i/>
      <sz val="11"/>
      <color theme="1"/>
      <name val="Calibri"/>
      <family val="2"/>
    </font>
    <font>
      <i/>
      <sz val="11"/>
      <color rgb="FF0070C0"/>
      <name val="Calibri"/>
      <family val="2"/>
    </font>
    <font>
      <i/>
      <sz val="11"/>
      <color rgb="FFFF0000"/>
      <name val="Calibri"/>
      <family val="2"/>
    </font>
    <font>
      <i/>
      <sz val="11"/>
      <color theme="3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43" fillId="0" borderId="0" xfId="0" applyFont="1" applyBorder="1" applyAlignment="1">
      <alignment/>
    </xf>
    <xf numFmtId="0" fontId="30" fillId="35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3"/>
  <sheetViews>
    <sheetView tabSelected="1" zoomScalePageLayoutView="0" workbookViewId="0" topLeftCell="L1">
      <selection activeCell="AC18" sqref="AC18"/>
    </sheetView>
  </sheetViews>
  <sheetFormatPr defaultColWidth="2.7109375" defaultRowHeight="15"/>
  <sheetData>
    <row r="1" spans="1:61" ht="15">
      <c r="A1" s="11"/>
      <c r="B1" s="9"/>
      <c r="C1" s="9"/>
      <c r="D1" s="9"/>
      <c r="E1" s="9"/>
      <c r="F1" s="9"/>
      <c r="G1" s="9"/>
      <c r="H1" s="9"/>
      <c r="I1" s="9">
        <v>2</v>
      </c>
      <c r="J1" s="9"/>
      <c r="K1" s="9"/>
      <c r="L1" s="9"/>
      <c r="M1" s="9"/>
      <c r="N1" s="9"/>
      <c r="O1" s="9"/>
      <c r="P1" s="9"/>
      <c r="Q1" s="9"/>
      <c r="R1" s="9"/>
      <c r="S1" s="9"/>
      <c r="T1" s="10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</row>
    <row r="2" spans="1:61" ht="15">
      <c r="A2" s="6"/>
      <c r="B2" s="7"/>
      <c r="C2" s="7"/>
      <c r="D2" s="7"/>
      <c r="E2" s="7"/>
      <c r="F2" s="7"/>
      <c r="G2" s="7"/>
      <c r="H2" s="7"/>
      <c r="I2" s="1" t="s">
        <v>4</v>
      </c>
      <c r="J2" s="7"/>
      <c r="K2" s="7"/>
      <c r="L2" s="7"/>
      <c r="M2" s="7"/>
      <c r="N2" s="7"/>
      <c r="O2" s="7"/>
      <c r="P2" s="7"/>
      <c r="Q2" s="7"/>
      <c r="R2" s="7"/>
      <c r="S2" s="7"/>
      <c r="T2" s="8"/>
      <c r="V2" s="18"/>
      <c r="W2" s="18"/>
      <c r="X2" s="18"/>
      <c r="Y2" s="18"/>
      <c r="Z2" s="18"/>
      <c r="AA2" s="18"/>
      <c r="AB2" s="18"/>
      <c r="AC2" s="19" t="s">
        <v>32</v>
      </c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</row>
    <row r="3" spans="1:62" ht="15">
      <c r="A3" s="6"/>
      <c r="B3" s="7"/>
      <c r="C3" s="7"/>
      <c r="D3" s="7"/>
      <c r="E3" s="7"/>
      <c r="F3" s="7"/>
      <c r="G3" s="7">
        <v>1</v>
      </c>
      <c r="H3" s="20" t="s">
        <v>9</v>
      </c>
      <c r="I3" s="20" t="s">
        <v>5</v>
      </c>
      <c r="J3" s="20" t="s">
        <v>0</v>
      </c>
      <c r="K3" s="20" t="s">
        <v>9</v>
      </c>
      <c r="L3" s="20" t="s">
        <v>10</v>
      </c>
      <c r="M3" s="7"/>
      <c r="N3" s="7"/>
      <c r="O3" s="7"/>
      <c r="P3" s="7"/>
      <c r="Q3" s="7"/>
      <c r="R3" s="7"/>
      <c r="S3" s="7"/>
      <c r="T3" s="8"/>
      <c r="V3" s="18"/>
      <c r="W3" s="23" t="s">
        <v>20</v>
      </c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4"/>
      <c r="BJ3" s="25"/>
    </row>
    <row r="4" spans="1:62" ht="15">
      <c r="A4" s="6"/>
      <c r="B4" s="7"/>
      <c r="C4" s="7"/>
      <c r="D4" s="7"/>
      <c r="E4" s="7"/>
      <c r="F4" s="7"/>
      <c r="G4" s="7">
        <v>1</v>
      </c>
      <c r="H4" s="7"/>
      <c r="I4" s="1" t="s">
        <v>6</v>
      </c>
      <c r="J4" s="7"/>
      <c r="K4" s="7"/>
      <c r="L4" s="7">
        <v>3</v>
      </c>
      <c r="M4" s="7"/>
      <c r="N4" s="7"/>
      <c r="O4" s="7"/>
      <c r="P4" s="7"/>
      <c r="Q4" s="7"/>
      <c r="R4" s="7"/>
      <c r="S4" s="7"/>
      <c r="T4" s="8"/>
      <c r="V4" s="18"/>
      <c r="W4" s="23" t="s">
        <v>21</v>
      </c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4"/>
      <c r="BJ4" s="25"/>
    </row>
    <row r="5" spans="1:62" ht="15">
      <c r="A5" s="6"/>
      <c r="B5" s="7"/>
      <c r="C5" s="7"/>
      <c r="D5" s="7"/>
      <c r="E5" s="7"/>
      <c r="F5" s="7">
        <v>2</v>
      </c>
      <c r="G5" s="20" t="s">
        <v>0</v>
      </c>
      <c r="H5" s="20" t="s">
        <v>1</v>
      </c>
      <c r="I5" s="20" t="s">
        <v>2</v>
      </c>
      <c r="J5" s="20" t="s">
        <v>2</v>
      </c>
      <c r="K5" s="20" t="s">
        <v>1</v>
      </c>
      <c r="L5" s="20" t="s">
        <v>11</v>
      </c>
      <c r="M5" s="20" t="s">
        <v>3</v>
      </c>
      <c r="N5" s="7"/>
      <c r="O5" s="7"/>
      <c r="P5" s="7"/>
      <c r="Q5" s="7"/>
      <c r="R5" s="7"/>
      <c r="S5" s="7"/>
      <c r="T5" s="8"/>
      <c r="V5" s="18"/>
      <c r="W5" s="23" t="s">
        <v>22</v>
      </c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4"/>
      <c r="BJ5" s="25"/>
    </row>
    <row r="6" spans="1:62" ht="15">
      <c r="A6" s="6"/>
      <c r="B6" s="7"/>
      <c r="C6" s="7"/>
      <c r="D6" s="7"/>
      <c r="E6" s="7"/>
      <c r="F6" s="7"/>
      <c r="G6" s="1" t="s">
        <v>1</v>
      </c>
      <c r="H6" s="7"/>
      <c r="I6" s="1" t="s">
        <v>7</v>
      </c>
      <c r="J6" s="7"/>
      <c r="K6" s="7"/>
      <c r="L6" s="1" t="s">
        <v>1</v>
      </c>
      <c r="M6" s="7"/>
      <c r="N6" s="7"/>
      <c r="O6" s="7"/>
      <c r="P6" s="7"/>
      <c r="Q6" s="7"/>
      <c r="R6" s="7"/>
      <c r="S6" s="7"/>
      <c r="T6" s="8"/>
      <c r="V6" s="18"/>
      <c r="W6" s="23" t="s">
        <v>23</v>
      </c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4"/>
      <c r="BJ6" s="25"/>
    </row>
    <row r="7" spans="1:62" ht="15">
      <c r="A7" s="6">
        <v>3</v>
      </c>
      <c r="B7" s="20" t="s">
        <v>6</v>
      </c>
      <c r="C7" s="20" t="s">
        <v>12</v>
      </c>
      <c r="D7" s="20" t="s">
        <v>12</v>
      </c>
      <c r="E7" s="20" t="s">
        <v>9</v>
      </c>
      <c r="F7" s="20" t="s">
        <v>6</v>
      </c>
      <c r="G7" s="20" t="s">
        <v>2</v>
      </c>
      <c r="H7" s="7"/>
      <c r="I7" s="1" t="s">
        <v>8</v>
      </c>
      <c r="J7" s="7"/>
      <c r="K7" s="7"/>
      <c r="L7" s="1" t="s">
        <v>4</v>
      </c>
      <c r="M7" s="7"/>
      <c r="N7" s="7">
        <v>4</v>
      </c>
      <c r="O7" s="7"/>
      <c r="P7" s="7">
        <v>5</v>
      </c>
      <c r="Q7" s="7"/>
      <c r="R7" s="7"/>
      <c r="S7" s="7"/>
      <c r="T7" s="8"/>
      <c r="V7" s="18"/>
      <c r="W7" s="23" t="s">
        <v>24</v>
      </c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4"/>
      <c r="BJ7" s="25"/>
    </row>
    <row r="8" spans="1:61" ht="15">
      <c r="A8" s="6"/>
      <c r="B8" s="7"/>
      <c r="C8" s="7"/>
      <c r="D8" s="7"/>
      <c r="E8" s="7"/>
      <c r="F8" s="7"/>
      <c r="G8" s="1" t="s">
        <v>13</v>
      </c>
      <c r="H8" s="7"/>
      <c r="I8" s="1" t="s">
        <v>3</v>
      </c>
      <c r="J8" s="7"/>
      <c r="K8" s="7"/>
      <c r="L8" s="1" t="s">
        <v>1</v>
      </c>
      <c r="M8" s="7"/>
      <c r="N8" s="1" t="s">
        <v>16</v>
      </c>
      <c r="O8" s="7"/>
      <c r="P8" s="1" t="s">
        <v>5</v>
      </c>
      <c r="Q8" s="7"/>
      <c r="R8" s="7"/>
      <c r="S8" s="7"/>
      <c r="T8" s="8"/>
      <c r="V8" s="18"/>
      <c r="W8" s="21"/>
      <c r="X8" s="21"/>
      <c r="Y8" s="21"/>
      <c r="Z8" s="21"/>
      <c r="AA8" s="21"/>
      <c r="AB8" s="21"/>
      <c r="AC8" s="22" t="s">
        <v>31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18"/>
    </row>
    <row r="9" spans="1:61" ht="15">
      <c r="A9" s="6"/>
      <c r="B9" s="7"/>
      <c r="C9" s="7"/>
      <c r="D9" s="7"/>
      <c r="E9" s="7"/>
      <c r="F9" s="7"/>
      <c r="G9" s="1" t="s">
        <v>6</v>
      </c>
      <c r="H9" s="7"/>
      <c r="I9" s="1" t="s">
        <v>1</v>
      </c>
      <c r="J9" s="7"/>
      <c r="K9" s="7">
        <v>4</v>
      </c>
      <c r="L9" s="20" t="s">
        <v>14</v>
      </c>
      <c r="M9" s="20" t="s">
        <v>5</v>
      </c>
      <c r="N9" s="20" t="s">
        <v>7</v>
      </c>
      <c r="O9" s="20" t="s">
        <v>15</v>
      </c>
      <c r="P9" s="20" t="s">
        <v>6</v>
      </c>
      <c r="Q9" s="7"/>
      <c r="R9" s="7"/>
      <c r="S9" s="7"/>
      <c r="T9" s="8"/>
      <c r="V9" s="18"/>
      <c r="W9" s="26" t="s">
        <v>25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1"/>
      <c r="BC9" s="21"/>
      <c r="BD9" s="21"/>
      <c r="BE9" s="21"/>
      <c r="BF9" s="21"/>
      <c r="BG9" s="21"/>
      <c r="BH9" s="21"/>
      <c r="BI9" s="18"/>
    </row>
    <row r="10" spans="1:61" ht="15">
      <c r="A10" s="6"/>
      <c r="B10" s="7"/>
      <c r="C10" s="7"/>
      <c r="D10" s="7"/>
      <c r="E10" s="7"/>
      <c r="F10" s="7"/>
      <c r="G10" s="1" t="s">
        <v>8</v>
      </c>
      <c r="H10" s="7"/>
      <c r="I10" s="1" t="s">
        <v>5</v>
      </c>
      <c r="J10" s="7"/>
      <c r="K10" s="7"/>
      <c r="L10" s="1" t="s">
        <v>3</v>
      </c>
      <c r="M10" s="7"/>
      <c r="N10" s="1" t="s">
        <v>11</v>
      </c>
      <c r="O10" s="7"/>
      <c r="P10" s="1" t="s">
        <v>14</v>
      </c>
      <c r="Q10" s="7"/>
      <c r="R10" s="7">
        <v>6</v>
      </c>
      <c r="S10" s="7"/>
      <c r="T10" s="8"/>
      <c r="V10" s="18"/>
      <c r="W10" s="26" t="s">
        <v>30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1"/>
      <c r="BC10" s="21"/>
      <c r="BD10" s="21"/>
      <c r="BE10" s="21"/>
      <c r="BF10" s="21"/>
      <c r="BG10" s="21"/>
      <c r="BH10" s="21"/>
      <c r="BI10" s="18"/>
    </row>
    <row r="11" spans="1:61" ht="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" t="s">
        <v>0</v>
      </c>
      <c r="O11" s="7"/>
      <c r="P11" s="1" t="s">
        <v>9</v>
      </c>
      <c r="Q11" s="7"/>
      <c r="R11" s="1" t="s">
        <v>16</v>
      </c>
      <c r="S11" s="7"/>
      <c r="T11" s="8"/>
      <c r="V11" s="18"/>
      <c r="W11" s="26" t="s">
        <v>26</v>
      </c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1"/>
      <c r="BC11" s="21"/>
      <c r="BD11" s="21"/>
      <c r="BE11" s="21"/>
      <c r="BF11" s="21"/>
      <c r="BG11" s="21"/>
      <c r="BH11" s="21"/>
      <c r="BI11" s="18"/>
    </row>
    <row r="12" spans="1:61" ht="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>
        <v>5</v>
      </c>
      <c r="M12" s="20" t="s">
        <v>13</v>
      </c>
      <c r="N12" s="20" t="s">
        <v>6</v>
      </c>
      <c r="O12" s="20" t="s">
        <v>5</v>
      </c>
      <c r="P12" s="20" t="s">
        <v>6</v>
      </c>
      <c r="Q12" s="20" t="s">
        <v>19</v>
      </c>
      <c r="R12" s="20" t="s">
        <v>7</v>
      </c>
      <c r="S12" s="20" t="s">
        <v>16</v>
      </c>
      <c r="T12" s="8"/>
      <c r="V12" s="18"/>
      <c r="W12" s="26" t="s">
        <v>27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1"/>
      <c r="BC12" s="21"/>
      <c r="BD12" s="21"/>
      <c r="BE12" s="21"/>
      <c r="BF12" s="21"/>
      <c r="BG12" s="21"/>
      <c r="BH12" s="21"/>
      <c r="BI12" s="18"/>
    </row>
    <row r="13" spans="1:61" ht="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" t="s">
        <v>17</v>
      </c>
      <c r="Q13" s="7"/>
      <c r="R13" s="1" t="s">
        <v>11</v>
      </c>
      <c r="S13" s="7"/>
      <c r="T13" s="8"/>
      <c r="V13" s="18"/>
      <c r="W13" s="26" t="s">
        <v>28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1"/>
      <c r="BC13" s="21"/>
      <c r="BD13" s="21"/>
      <c r="BE13" s="21"/>
      <c r="BF13" s="21"/>
      <c r="BG13" s="21"/>
      <c r="BH13" s="21"/>
      <c r="BI13" s="18"/>
    </row>
    <row r="14" spans="1:61" ht="1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" t="s">
        <v>9</v>
      </c>
      <c r="Q14" s="7"/>
      <c r="R14" s="1" t="s">
        <v>3</v>
      </c>
      <c r="S14" s="7"/>
      <c r="T14" s="8"/>
      <c r="V14" s="18"/>
      <c r="W14" s="26" t="s">
        <v>29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1"/>
      <c r="BC14" s="21"/>
      <c r="BD14" s="21"/>
      <c r="BE14" s="21"/>
      <c r="BF14" s="21"/>
      <c r="BG14" s="21"/>
      <c r="BH14" s="21"/>
      <c r="BI14" s="18"/>
    </row>
    <row r="15" spans="1:61" ht="15">
      <c r="A15" s="6"/>
      <c r="B15" s="27" t="str">
        <f>IF(Лист2!T10=59,"МОЛОДЕЦ!","ПОДУМАЙ")</f>
        <v>МОЛОДЕЦ!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7"/>
      <c r="O15" s="7"/>
      <c r="P15" s="1" t="s">
        <v>18</v>
      </c>
      <c r="Q15" s="7"/>
      <c r="R15" s="1" t="s">
        <v>13</v>
      </c>
      <c r="S15" s="7"/>
      <c r="T15" s="8"/>
      <c r="V15" s="18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1"/>
      <c r="BC15" s="21"/>
      <c r="BD15" s="21"/>
      <c r="BE15" s="21"/>
      <c r="BF15" s="21"/>
      <c r="BG15" s="21"/>
      <c r="BH15" s="21"/>
      <c r="BI15" s="18"/>
    </row>
    <row r="16" spans="1:61" ht="1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" t="s">
        <v>2</v>
      </c>
      <c r="S16" s="7"/>
      <c r="T16" s="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</row>
    <row r="17" spans="1:61" ht="1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</row>
    <row r="23" ht="15">
      <c r="R23" s="7"/>
    </row>
  </sheetData>
  <sheetProtection/>
  <mergeCells count="1">
    <mergeCell ref="B15:M1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R16" sqref="R16"/>
    </sheetView>
  </sheetViews>
  <sheetFormatPr defaultColWidth="2.7109375" defaultRowHeight="15"/>
  <cols>
    <col min="1" max="18" width="2.7109375" style="0" customWidth="1"/>
    <col min="19" max="20" width="3.00390625" style="0" bestFit="1" customWidth="1"/>
  </cols>
  <sheetData>
    <row r="1" spans="1:20" ht="15">
      <c r="A1" s="17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2"/>
    </row>
    <row r="2" spans="1:20" ht="15">
      <c r="A2" s="13"/>
      <c r="B2" s="12"/>
      <c r="C2" s="12"/>
      <c r="D2" s="12"/>
      <c r="E2" s="12"/>
      <c r="F2" s="12"/>
      <c r="G2" s="12"/>
      <c r="H2" s="12"/>
      <c r="I2" s="1">
        <f>IF(Лист1!I2="Б",1,0)</f>
        <v>1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5">
      <c r="A3" s="13"/>
      <c r="B3" s="12"/>
      <c r="C3" s="12"/>
      <c r="D3" s="12"/>
      <c r="E3" s="12"/>
      <c r="F3" s="12"/>
      <c r="G3" s="12"/>
      <c r="H3" s="1">
        <f>IF(Лист1!H3="И",1,0)</f>
        <v>1</v>
      </c>
      <c r="I3" s="1">
        <f>IF(Лист1!I3="Р",1,0)</f>
        <v>1</v>
      </c>
      <c r="J3" s="1">
        <f>IF(Лист1!J3="Г",1,0)</f>
        <v>1</v>
      </c>
      <c r="K3" s="1">
        <f>IF(Лист1!K3="И",1,0)</f>
        <v>1</v>
      </c>
      <c r="L3" s="1">
        <f>IF(Лист1!L3="З",1,0)</f>
        <v>1</v>
      </c>
      <c r="M3" s="12"/>
      <c r="N3" s="12"/>
      <c r="O3" s="12"/>
      <c r="P3" s="12"/>
      <c r="Q3" s="12"/>
      <c r="R3" s="12"/>
      <c r="S3" s="12"/>
      <c r="T3" s="12"/>
    </row>
    <row r="4" spans="1:20" ht="15">
      <c r="A4" s="13"/>
      <c r="B4" s="12"/>
      <c r="C4" s="12"/>
      <c r="D4" s="12"/>
      <c r="E4" s="12"/>
      <c r="F4" s="12"/>
      <c r="G4" s="12"/>
      <c r="H4" s="12"/>
      <c r="I4" s="1">
        <f>IF(Лист1!I4="А",1,0)</f>
        <v>1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5">
      <c r="A5" s="13"/>
      <c r="B5" s="12"/>
      <c r="C5" s="12"/>
      <c r="D5" s="12"/>
      <c r="E5" s="12"/>
      <c r="F5" s="12"/>
      <c r="G5" s="1">
        <f>IF(Лист1!G5="Г",1,0)</f>
        <v>1</v>
      </c>
      <c r="H5" s="1">
        <f>IF(Лист1!H5="Е",1,0)</f>
        <v>1</v>
      </c>
      <c r="I5" s="1">
        <f>IF(Лист1!I5="К",1,0)</f>
        <v>1</v>
      </c>
      <c r="J5" s="1">
        <f>IF(Лист1!J5="К",1,0)</f>
        <v>1</v>
      </c>
      <c r="K5" s="1">
        <f>IF(Лист1!K5="Е",1,0)</f>
        <v>1</v>
      </c>
      <c r="L5" s="1">
        <f>IF(Лист1!L5="Л",1,0)</f>
        <v>1</v>
      </c>
      <c r="M5" s="1">
        <f>IF(Лист1!M5="Ь",1,0)</f>
        <v>1</v>
      </c>
      <c r="N5" s="12"/>
      <c r="O5" s="12"/>
      <c r="P5" s="12"/>
      <c r="Q5" s="12"/>
      <c r="R5" s="12"/>
      <c r="S5" s="12"/>
      <c r="T5" s="12"/>
    </row>
    <row r="6" spans="1:20" ht="15">
      <c r="A6" s="13"/>
      <c r="B6" s="12"/>
      <c r="C6" s="12"/>
      <c r="D6" s="12"/>
      <c r="E6" s="12"/>
      <c r="F6" s="12"/>
      <c r="G6" s="1">
        <f>IF(Лист1!G6="Е",1,0)</f>
        <v>1</v>
      </c>
      <c r="H6" s="12"/>
      <c r="I6" s="1">
        <f>IF(Лист1!I6="О",1,0)</f>
        <v>1</v>
      </c>
      <c r="J6" s="12"/>
      <c r="K6" s="12"/>
      <c r="L6" s="1">
        <f>IF(Лист1!L6="Е",1,0)</f>
        <v>1</v>
      </c>
      <c r="M6" s="12"/>
      <c r="N6" s="12"/>
      <c r="O6" s="12"/>
      <c r="P6" s="12"/>
      <c r="Q6" s="12"/>
      <c r="R6" s="12"/>
      <c r="S6" s="12"/>
      <c r="T6" s="12"/>
    </row>
    <row r="7" spans="1:20" ht="15">
      <c r="A7" s="13"/>
      <c r="B7" s="1">
        <f>IF(Лист1!B7="А",1,0)</f>
        <v>1</v>
      </c>
      <c r="C7" s="1">
        <f>IF(Лист1!C7="М",1,0)</f>
        <v>1</v>
      </c>
      <c r="D7" s="1">
        <f>IF(Лист1!D7="М",1,0)</f>
        <v>1</v>
      </c>
      <c r="E7" s="1">
        <f>IF(Лист1!E7="И",1,0)</f>
        <v>1</v>
      </c>
      <c r="F7" s="1">
        <f>IF(Лист1!F7="А",1,0)</f>
        <v>1</v>
      </c>
      <c r="G7" s="1">
        <f>IF(Лист1!G7="К",1,0)</f>
        <v>1</v>
      </c>
      <c r="H7" s="12"/>
      <c r="I7" s="1">
        <f>IF(Лист1!I7="Н",1,0)</f>
        <v>1</v>
      </c>
      <c r="J7" s="12"/>
      <c r="K7" s="12"/>
      <c r="L7" s="1">
        <f>IF(Лист1!L7="Б",1,0)</f>
        <v>1</v>
      </c>
      <c r="M7" s="12"/>
      <c r="N7" s="12"/>
      <c r="O7" s="12"/>
      <c r="P7" s="12"/>
      <c r="Q7" s="12"/>
      <c r="R7" s="12"/>
      <c r="S7" s="12"/>
      <c r="T7" s="12"/>
    </row>
    <row r="8" spans="1:20" ht="15">
      <c r="A8" s="13"/>
      <c r="B8" s="12"/>
      <c r="C8" s="12"/>
      <c r="D8" s="12"/>
      <c r="E8" s="12"/>
      <c r="F8" s="12"/>
      <c r="G8" s="1">
        <f>IF(Лист1!G8="С",1,0)</f>
        <v>1</v>
      </c>
      <c r="H8" s="12"/>
      <c r="I8" s="1">
        <f>IF(Лист1!I8="Ь",1,0)</f>
        <v>1</v>
      </c>
      <c r="J8" s="12"/>
      <c r="K8" s="12"/>
      <c r="L8" s="1">
        <f>IF(Лист1!L8="Е",1,0)</f>
        <v>1</v>
      </c>
      <c r="M8" s="12"/>
      <c r="N8" s="1">
        <f>IF(Лист1!N8="В",1,0)</f>
        <v>1</v>
      </c>
      <c r="O8" s="12"/>
      <c r="P8" s="1">
        <f>IF(Лист1!P8="Р",1,0)</f>
        <v>1</v>
      </c>
      <c r="Q8" s="12"/>
      <c r="R8" s="12"/>
      <c r="S8" s="12"/>
      <c r="T8" s="12"/>
    </row>
    <row r="9" spans="1:20" ht="15">
      <c r="A9" s="13"/>
      <c r="B9" s="12"/>
      <c r="C9" s="12"/>
      <c r="D9" s="12"/>
      <c r="E9" s="12"/>
      <c r="F9" s="12"/>
      <c r="G9" s="1">
        <f>IF(Лист1!G9="А",1,0)</f>
        <v>1</v>
      </c>
      <c r="H9" s="12"/>
      <c r="I9" s="1">
        <f>IF(Лист1!I9="Е",1,0)</f>
        <v>1</v>
      </c>
      <c r="J9" s="12"/>
      <c r="K9" s="12"/>
      <c r="L9" s="1">
        <f>IF(Лист1!L9="Д",1,0)</f>
        <v>1</v>
      </c>
      <c r="M9" s="1">
        <f>IF(Лист1!M9="Р",1,0)</f>
        <v>1</v>
      </c>
      <c r="N9" s="1">
        <f>IF(Лист1!N9="О",1,0)</f>
        <v>1</v>
      </c>
      <c r="O9" s="1">
        <f>IF(Лист1!O9="Ф",1,0)</f>
        <v>1</v>
      </c>
      <c r="P9" s="1">
        <f>IF(Лист1!P9="А",1,0)</f>
        <v>1</v>
      </c>
      <c r="Q9" s="12"/>
      <c r="R9" s="12"/>
      <c r="S9" s="12"/>
      <c r="T9" s="12"/>
    </row>
    <row r="10" spans="1:20" ht="15">
      <c r="A10" s="13"/>
      <c r="B10" s="12"/>
      <c r="C10" s="12"/>
      <c r="D10" s="12"/>
      <c r="E10" s="12"/>
      <c r="F10" s="12"/>
      <c r="G10" s="1">
        <f>IF(Лист1!G10="Н",1,0)</f>
        <v>1</v>
      </c>
      <c r="H10" s="12"/>
      <c r="I10" s="1">
        <f>IF(Лист1!I10="Р",1,0)</f>
        <v>1</v>
      </c>
      <c r="J10" s="12"/>
      <c r="K10" s="12"/>
      <c r="L10" s="1">
        <f>IF(Лист1!L10="Ь",1,0)</f>
        <v>1</v>
      </c>
      <c r="M10" s="12"/>
      <c r="N10" s="1">
        <f>IF(Лист1!N10="Л",1,0)</f>
        <v>1</v>
      </c>
      <c r="O10" s="7"/>
      <c r="P10" s="1">
        <f>IF(Лист1!P10="Д",1,0)</f>
        <v>1</v>
      </c>
      <c r="Q10" s="12"/>
      <c r="R10" s="12"/>
      <c r="S10" s="16"/>
      <c r="T10" s="14">
        <f>SUM(B2:S16)</f>
        <v>59</v>
      </c>
    </row>
    <row r="11" spans="1:20" ht="15">
      <c r="A11" s="1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">
        <f>IF(Лист1!N11="Г",1,0)</f>
        <v>1</v>
      </c>
      <c r="O11" s="7"/>
      <c r="P11" s="1">
        <f>IF(Лист1!P11="И",1,0)</f>
        <v>1</v>
      </c>
      <c r="Q11" s="12"/>
      <c r="R11" s="1">
        <f>IF(Лист1!R11="В",1,0)</f>
        <v>1</v>
      </c>
      <c r="S11" s="14"/>
      <c r="T11" s="12"/>
    </row>
    <row r="12" spans="1:20" ht="15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">
        <f>IF(Лист1!M12="С",1,0)</f>
        <v>1</v>
      </c>
      <c r="N12" s="1">
        <f>IF(Лист1!N12="А",1,0)</f>
        <v>1</v>
      </c>
      <c r="O12" s="1">
        <f>IF(Лист1!O12="Р",1,0)</f>
        <v>1</v>
      </c>
      <c r="P12" s="1">
        <f>IF(Лист1!P12="А",1,0)</f>
        <v>1</v>
      </c>
      <c r="Q12" s="1">
        <f>IF(Лист1!Q12="Т",1,0)</f>
        <v>1</v>
      </c>
      <c r="R12" s="1">
        <f>IF(Лист1!R12="О",1,0)</f>
        <v>1</v>
      </c>
      <c r="S12" s="1">
        <f>IF(Лист1!S12="В",1,0)</f>
        <v>1</v>
      </c>
      <c r="T12" s="12"/>
    </row>
    <row r="13" spans="1:20" ht="15">
      <c r="A13" s="1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">
        <f>IF(Лист1!P13="Ц",1,0)</f>
        <v>1</v>
      </c>
      <c r="Q13" s="12"/>
      <c r="R13" s="1">
        <f>IF(Лист1!R13="Л",1,0)</f>
        <v>1</v>
      </c>
      <c r="S13" s="12"/>
      <c r="T13" s="12"/>
    </row>
    <row r="14" spans="1:20" ht="15">
      <c r="A14" s="1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">
        <f>IF(Лист1!P14="И",1,0)</f>
        <v>1</v>
      </c>
      <c r="Q14" s="12"/>
      <c r="R14" s="1">
        <f>IF(Лист1!R14="Ь",1,0)</f>
        <v>1</v>
      </c>
      <c r="S14" s="12"/>
      <c r="T14" s="12"/>
    </row>
    <row r="15" spans="1:20" ht="15">
      <c r="A15" s="1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">
        <f>IF(Лист1!P15="Я",1,0)</f>
        <v>1</v>
      </c>
      <c r="Q15" s="12"/>
      <c r="R15" s="1">
        <f>IF(Лист1!R15="С",1,0)</f>
        <v>1</v>
      </c>
      <c r="S15" s="12"/>
      <c r="T15" s="12"/>
    </row>
    <row r="16" spans="1:20" ht="15">
      <c r="A16" s="1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">
        <f>IF(Лист1!R16="К",1,0)</f>
        <v>1</v>
      </c>
      <c r="S16" s="12"/>
      <c r="T16" s="12"/>
    </row>
    <row r="17" spans="1:20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23" ht="15">
      <c r="R23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Илья</cp:lastModifiedBy>
  <cp:lastPrinted>2008-11-16T15:29:21Z</cp:lastPrinted>
  <dcterms:created xsi:type="dcterms:W3CDTF">2008-11-09T13:42:20Z</dcterms:created>
  <dcterms:modified xsi:type="dcterms:W3CDTF">2008-11-27T18:55:51Z</dcterms:modified>
  <cp:category/>
  <cp:version/>
  <cp:contentType/>
  <cp:contentStatus/>
</cp:coreProperties>
</file>