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<sst xmlns="http://schemas.openxmlformats.org/spreadsheetml/2006/main" count="3" uniqueCount="3">
  <si>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Физический кроссворд</t>
  </si>
  <si>
    <t>Чтобы очистить кроссворд нажмите Ctrl+Z</t>
  </si>
  <si>
    <t>I уровень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</si>
</sst>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u val="single"/>
      <sz val="20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 indent="1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0;&#1083;&#1086;&#1078;&#1077;&#1085;&#1080;&#1077;2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1</xdr:row>
      <xdr:rowOff>95250</xdr:rowOff>
    </xdr:from>
    <xdr:to>
      <xdr:col>25</xdr:col>
      <xdr:colOff>0</xdr:colOff>
      <xdr:row>4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95925" y="257175"/>
          <a:ext cx="2409825" cy="704850"/>
        </a:xfrm>
        <a:prstGeom prst="leftRightUpArrow">
          <a:avLst/>
        </a:prstGeom>
        <a:gradFill rotWithShape="1">
          <a:gsLst>
            <a:gs pos="0">
              <a:srgbClr val="CC99FF"/>
            </a:gs>
            <a:gs pos="100000">
              <a:srgbClr val="5E4675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Пойдём на II уровень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23"/>
  <sheetViews>
    <sheetView showRowColHeaders="0" tabSelected="1" workbookViewId="0" topLeftCell="A1">
      <selection activeCell="A1" sqref="A1"/>
    </sheetView>
  </sheetViews>
  <sheetFormatPr defaultColWidth="9.00390625" defaultRowHeight="12.75"/>
  <cols>
    <col min="1" max="2" width="4.25390625" style="1" customWidth="1"/>
    <col min="3" max="3" width="4.75390625" style="1" hidden="1" customWidth="1"/>
    <col min="4" max="9" width="4.25390625" style="1" customWidth="1"/>
    <col min="10" max="10" width="4.125" style="1" customWidth="1"/>
    <col min="11" max="11" width="4.25390625" style="1" customWidth="1"/>
    <col min="12" max="12" width="4.375" style="1" customWidth="1"/>
    <col min="13" max="18" width="4.25390625" style="1" customWidth="1"/>
    <col min="19" max="19" width="4.125" style="1" customWidth="1"/>
    <col min="20" max="24" width="4.25390625" style="1" customWidth="1"/>
    <col min="25" max="25" width="6.125" style="1" customWidth="1"/>
    <col min="26" max="26" width="9.125" style="1" customWidth="1"/>
    <col min="27" max="36" width="0" style="1" hidden="1" customWidth="1"/>
    <col min="37" max="16384" width="9.125" style="1" customWidth="1"/>
  </cols>
  <sheetData>
    <row r="1" spans="6:36" ht="12.75">
      <c r="F1" s="2"/>
      <c r="H1" s="3"/>
      <c r="O1" s="3"/>
      <c r="AA1" s="1">
        <f>IF(H9="т",1,0)</f>
        <v>0</v>
      </c>
      <c r="AB1" s="1">
        <f>IF(R12="и",1,0)</f>
        <v>0</v>
      </c>
      <c r="AC1" s="1">
        <f>IF(N14="м",1,0)</f>
        <v>0</v>
      </c>
      <c r="AD1" s="1">
        <f>IF(B15="к",1,0)</f>
        <v>0</v>
      </c>
      <c r="AE1" s="1">
        <f>IF(G12="ц",1,0)</f>
        <v>0</v>
      </c>
      <c r="AF1" s="1">
        <f>IF(I9="р",1,0)</f>
        <v>0</v>
      </c>
      <c r="AG1" s="1">
        <f>IF(K8="б",1,0)</f>
        <v>0</v>
      </c>
      <c r="AH1" s="1">
        <f>IF(M4="д",1,0)</f>
        <v>0</v>
      </c>
      <c r="AI1" s="1">
        <f>IF(O8="а",1,0)</f>
        <v>0</v>
      </c>
      <c r="AJ1" s="1">
        <f>IF(U9="д",1,0)</f>
        <v>0</v>
      </c>
    </row>
    <row r="2" spans="1:36" s="9" customFormat="1" ht="25.5">
      <c r="A2" s="8"/>
      <c r="B2" s="9" t="s">
        <v>2</v>
      </c>
      <c r="I2" s="9" t="s">
        <v>0</v>
      </c>
      <c r="S2" s="16">
        <f>IF(SUM(AA11+AB8+AC9+AD8+AE12+AF11+AG9+AH7+AI10+AJ7)=10,"Вы сделали это!","")</f>
      </c>
      <c r="AA2" s="8">
        <f>IF(I9="р",1,0)</f>
        <v>0</v>
      </c>
      <c r="AB2" s="9">
        <f>IF(S12="м",1,0)</f>
        <v>0</v>
      </c>
      <c r="AC2" s="9">
        <f>IF(O14="о",1,0)</f>
        <v>0</v>
      </c>
      <c r="AD2" s="9">
        <f>IF(D15="о",1,0)</f>
        <v>0</v>
      </c>
      <c r="AE2" s="9">
        <f>IF(G13="и",1,0)</f>
        <v>0</v>
      </c>
      <c r="AF2" s="9">
        <f>IF(I10="е",1,0)</f>
        <v>0</v>
      </c>
      <c r="AG2" s="9">
        <f>IF(K9="е",1,0)</f>
        <v>0</v>
      </c>
      <c r="AH2" s="9">
        <f>IF(M5="е",1,0)</f>
        <v>0</v>
      </c>
      <c r="AI2" s="9">
        <f>IF(O9="р",1,0)</f>
        <v>0</v>
      </c>
      <c r="AJ2" s="9">
        <f>IF(U10="ж",1,0)</f>
        <v>0</v>
      </c>
    </row>
    <row r="3" spans="1:36" ht="12.75">
      <c r="A3" s="3"/>
      <c r="M3" s="4">
        <v>8</v>
      </c>
      <c r="AA3" s="3">
        <f>IF(J9="а",1,0)</f>
        <v>0</v>
      </c>
      <c r="AB3" s="1">
        <f>IF(T12="п",1,0)</f>
        <v>0</v>
      </c>
      <c r="AC3" s="1">
        <f>IF(P14="щ",1,0)</f>
        <v>0</v>
      </c>
      <c r="AD3" s="1">
        <f>IF(E15="р",1,0)</f>
        <v>0</v>
      </c>
      <c r="AE3" s="1">
        <f>IF(G14="о",1,0)</f>
        <v>0</v>
      </c>
      <c r="AF3" s="1">
        <f>IF(I11="а",1,0)</f>
        <v>0</v>
      </c>
      <c r="AG3" s="1">
        <f>IF(K10="р",1,0)</f>
        <v>0</v>
      </c>
      <c r="AH3" s="1">
        <f>IF(M6="к",1,0)</f>
        <v>0</v>
      </c>
      <c r="AI3" s="1">
        <f>IF(O10="м",1,0)</f>
        <v>0</v>
      </c>
      <c r="AJ3" s="1">
        <f>IF(U11="о",1,0)</f>
        <v>0</v>
      </c>
    </row>
    <row r="4" spans="13:36" ht="12.75">
      <c r="M4" s="10"/>
      <c r="O4" s="3"/>
      <c r="AA4" s="1">
        <f>IF(K9="е",1,0)</f>
        <v>0</v>
      </c>
      <c r="AB4" s="1">
        <f>IF(U12="у",1,0)</f>
        <v>0</v>
      </c>
      <c r="AC4" s="1">
        <f>IF(Q14="н",1,0)</f>
        <v>0</v>
      </c>
      <c r="AD4" s="1">
        <f>IF(F15="о",1,0)</f>
        <v>0</v>
      </c>
      <c r="AE4" s="1">
        <f>IF(G15="л",1,0)</f>
        <v>0</v>
      </c>
      <c r="AF4" s="1">
        <f>IF(I12="к",1,0)</f>
        <v>0</v>
      </c>
      <c r="AG4" s="1">
        <f>IF(K11="н",1,0)</f>
        <v>0</v>
      </c>
      <c r="AH4" s="1">
        <f>IF(M7="а",1,0)</f>
        <v>0</v>
      </c>
      <c r="AI4" s="1">
        <f>IF(O11="с",1,0)</f>
        <v>0</v>
      </c>
      <c r="AJ4" s="1">
        <f>IF(U12="у",1,0)</f>
        <v>0</v>
      </c>
    </row>
    <row r="5" spans="13:36" ht="12.75">
      <c r="M5" s="10"/>
      <c r="Z5" s="3"/>
      <c r="AA5" s="1">
        <f>IF(L9="к",1,0)</f>
        <v>0</v>
      </c>
      <c r="AB5" s="1">
        <f>IF(V12="л",1,0)</f>
        <v>0</v>
      </c>
      <c r="AC5" s="1">
        <f>IF(R14="о",1,0)</f>
        <v>0</v>
      </c>
      <c r="AD5" s="1">
        <f>IF(G15="л",1,0)</f>
        <v>0</v>
      </c>
      <c r="AE5" s="1">
        <f>IF(G16="к",1,0)</f>
        <v>0</v>
      </c>
      <c r="AF5" s="1">
        <f>IF(I13="т",1,0)</f>
        <v>0</v>
      </c>
      <c r="AG5" s="1">
        <f>IF(K12="у",1,0)</f>
        <v>0</v>
      </c>
      <c r="AH5" s="1">
        <f>IF(M8="р",1,0)</f>
        <v>0</v>
      </c>
      <c r="AI5" s="1">
        <f>IF(O12="т",1,0)</f>
        <v>0</v>
      </c>
      <c r="AJ5" s="1">
        <f>IF(U13="л",1,0)</f>
        <v>0</v>
      </c>
    </row>
    <row r="6" spans="13:36" ht="12.75">
      <c r="M6" s="10"/>
      <c r="N6" s="15"/>
      <c r="AA6" s="1">
        <f>IF(M9="т",1,0)</f>
        <v>0</v>
      </c>
      <c r="AB6" s="1">
        <f>IF(W12="ь",1,0)</f>
        <v>0</v>
      </c>
      <c r="AC6" s="1">
        <f>IF(S14="с",1,0)</f>
        <v>0</v>
      </c>
      <c r="AD6" s="1">
        <f>IF(H15="ё",1,0)</f>
        <v>0</v>
      </c>
      <c r="AE6" s="1">
        <f>IF(G17="о",1,0)</f>
        <v>0</v>
      </c>
      <c r="AF6" s="1">
        <f>IF(I14="и",1,0)</f>
        <v>0</v>
      </c>
      <c r="AG6" s="1">
        <f>IF(K13="л",1,0)</f>
        <v>0</v>
      </c>
      <c r="AH6" s="1">
        <f>IF(M9="т",1,0)</f>
        <v>0</v>
      </c>
      <c r="AI6" s="1">
        <f>IF(O13="р",1,0)</f>
        <v>0</v>
      </c>
      <c r="AJ6" s="1">
        <f>IF(U14="ь",1,0)</f>
        <v>0</v>
      </c>
    </row>
    <row r="7" spans="11:36" ht="12.75">
      <c r="K7" s="4">
        <v>7</v>
      </c>
      <c r="M7" s="10"/>
      <c r="O7" s="4">
        <v>9</v>
      </c>
      <c r="AA7" s="1">
        <f>IF(N9="о",1,0)</f>
        <v>0</v>
      </c>
      <c r="AB7" s="1">
        <f>IF(X12="с",1,0)</f>
        <v>0</v>
      </c>
      <c r="AC7" s="1">
        <f>IF(T14="т",1,0)</f>
        <v>0</v>
      </c>
      <c r="AD7" s="1">
        <f>IF(I15="в",1,0)</f>
        <v>0</v>
      </c>
      <c r="AE7" s="1">
        <f>IF(G18="в",1,0)</f>
        <v>0</v>
      </c>
      <c r="AF7" s="1">
        <f>IF(I15="в",1,0)</f>
        <v>0</v>
      </c>
      <c r="AG7" s="1">
        <f>IF(K14="л",1,0)</f>
        <v>0</v>
      </c>
      <c r="AH7" s="1">
        <f>IF(SUM(AH1:AH6)=6,1,0)</f>
        <v>0</v>
      </c>
      <c r="AI7" s="1">
        <f>IF(O14="о",1,0)</f>
        <v>0</v>
      </c>
      <c r="AJ7" s="1">
        <f>IF(SUM(AJ1:AJ6)=6,1,0)</f>
        <v>0</v>
      </c>
    </row>
    <row r="8" spans="9:35" ht="12.75">
      <c r="I8" s="4">
        <v>6</v>
      </c>
      <c r="K8" s="10"/>
      <c r="M8" s="10"/>
      <c r="O8" s="10"/>
      <c r="U8" s="4">
        <v>10</v>
      </c>
      <c r="AA8" s="1">
        <f>IF(O9="р",1,0)</f>
        <v>0</v>
      </c>
      <c r="AB8" s="1">
        <f>IF(SUM(AB1:AB7)=7,1,0)</f>
        <v>0</v>
      </c>
      <c r="AC8" s="1">
        <f>IF(U14="ь",1,0)</f>
        <v>0</v>
      </c>
      <c r="AD8" s="1">
        <f>IF(SUM(AD1:AD7)=7,1,0)</f>
        <v>0</v>
      </c>
      <c r="AE8" s="1">
        <f>IF(G19="с",1,0)</f>
        <v>0</v>
      </c>
      <c r="AF8" s="1">
        <f>IF(I16="н",1,0)</f>
        <v>0</v>
      </c>
      <c r="AG8" s="1">
        <f>IF(K15="и",1,0)</f>
        <v>0</v>
      </c>
      <c r="AI8" s="1">
        <f>IF(O15="н",1,0)</f>
        <v>0</v>
      </c>
    </row>
    <row r="9" spans="7:35" ht="12.75">
      <c r="G9" s="4">
        <v>1</v>
      </c>
      <c r="H9" s="10"/>
      <c r="I9" s="11"/>
      <c r="J9" s="10"/>
      <c r="K9" s="12"/>
      <c r="L9" s="10"/>
      <c r="M9" s="13"/>
      <c r="N9" s="10"/>
      <c r="O9" s="10"/>
      <c r="P9" s="10"/>
      <c r="Q9" s="10"/>
      <c r="U9" s="10"/>
      <c r="AA9" s="1">
        <f>IF(P9="и",1,0)</f>
        <v>0</v>
      </c>
      <c r="AC9" s="1">
        <f>IF(SUM(AC1:AC8)=8,1,0)</f>
        <v>0</v>
      </c>
      <c r="AE9" s="1">
        <f>IF(G20="к",1,0)</f>
        <v>0</v>
      </c>
      <c r="AF9" s="1">
        <f>IF(I17="о",1,0)</f>
        <v>0</v>
      </c>
      <c r="AG9" s="1">
        <f>IF(SUM(AG1:AG8)=8,1,0)</f>
        <v>0</v>
      </c>
      <c r="AI9" s="1">
        <f>IF(O16="г",1,0)</f>
        <v>0</v>
      </c>
    </row>
    <row r="10" spans="9:35" ht="12.75">
      <c r="I10" s="10"/>
      <c r="K10" s="10"/>
      <c r="O10" s="10"/>
      <c r="U10" s="10"/>
      <c r="AA10" s="1">
        <f>IF(Q9="я",1,0)</f>
        <v>0</v>
      </c>
      <c r="AE10" s="1">
        <f>IF(G21="и",1,0)</f>
        <v>0</v>
      </c>
      <c r="AF10" s="1">
        <f>IF(I18="е",1,0)</f>
        <v>0</v>
      </c>
      <c r="AI10" s="1">
        <f>IF(SUM(AI1:AI9)=9,1,0)</f>
        <v>0</v>
      </c>
    </row>
    <row r="11" spans="7:32" ht="12.75">
      <c r="G11" s="4">
        <v>5</v>
      </c>
      <c r="I11" s="10"/>
      <c r="K11" s="10"/>
      <c r="O11" s="10"/>
      <c r="U11" s="10"/>
      <c r="AA11" s="1">
        <f>IF(SUM(AA1:AA10)=10,1,0)</f>
        <v>0</v>
      </c>
      <c r="AE11" s="1">
        <f>IF(G22="й",1,0)</f>
        <v>0</v>
      </c>
      <c r="AF11" s="1">
        <f>IF(SUM(AF1:AF10)=10,1,0)</f>
        <v>0</v>
      </c>
    </row>
    <row r="12" spans="3:31" ht="12.75">
      <c r="C12" s="5"/>
      <c r="G12" s="10"/>
      <c r="I12" s="10"/>
      <c r="K12" s="10"/>
      <c r="O12" s="10"/>
      <c r="Q12" s="4">
        <v>2</v>
      </c>
      <c r="R12" s="10"/>
      <c r="S12" s="10"/>
      <c r="T12" s="10"/>
      <c r="U12" s="10"/>
      <c r="V12" s="10"/>
      <c r="W12" s="10"/>
      <c r="X12" s="10"/>
      <c r="AE12" s="1">
        <f>IF(SUM(AE1:AE11)=11,1,0)</f>
        <v>0</v>
      </c>
    </row>
    <row r="13" spans="3:22" ht="12.75">
      <c r="C13" s="6"/>
      <c r="G13" s="10"/>
      <c r="I13" s="10"/>
      <c r="K13" s="10"/>
      <c r="O13" s="10"/>
      <c r="U13" s="10"/>
      <c r="V13" s="3"/>
    </row>
    <row r="14" spans="3:21" ht="12.75">
      <c r="C14" s="5"/>
      <c r="G14" s="10"/>
      <c r="I14" s="10"/>
      <c r="K14" s="14"/>
      <c r="M14" s="4">
        <v>3</v>
      </c>
      <c r="N14" s="10"/>
      <c r="O14" s="10"/>
      <c r="P14" s="10"/>
      <c r="Q14" s="10"/>
      <c r="R14" s="10"/>
      <c r="S14" s="10"/>
      <c r="T14" s="10"/>
      <c r="U14" s="10"/>
    </row>
    <row r="15" spans="1:15" ht="12.75">
      <c r="A15" s="4">
        <v>4</v>
      </c>
      <c r="B15" s="10"/>
      <c r="C15" s="10"/>
      <c r="D15" s="13"/>
      <c r="E15" s="10"/>
      <c r="F15" s="10"/>
      <c r="G15" s="11"/>
      <c r="H15" s="10"/>
      <c r="I15" s="13"/>
      <c r="K15" s="10"/>
      <c r="O15" s="10"/>
    </row>
    <row r="16" spans="3:15" ht="12.75">
      <c r="C16" s="5"/>
      <c r="G16" s="10"/>
      <c r="I16" s="10"/>
      <c r="O16" s="10"/>
    </row>
    <row r="17" spans="3:9" ht="12.75">
      <c r="C17" s="5"/>
      <c r="G17" s="10"/>
      <c r="I17" s="10"/>
    </row>
    <row r="18" spans="3:9" ht="12.75">
      <c r="C18" s="5"/>
      <c r="G18" s="10"/>
      <c r="I18" s="10"/>
    </row>
    <row r="19" spans="3:7" ht="12.75">
      <c r="C19" s="5"/>
      <c r="G19" s="10"/>
    </row>
    <row r="20" spans="3:7" ht="12.75">
      <c r="C20" s="5"/>
      <c r="G20" s="10"/>
    </row>
    <row r="21" spans="3:7" ht="12.75">
      <c r="C21" s="5"/>
      <c r="G21" s="10"/>
    </row>
    <row r="22" spans="3:7" ht="12.75" customHeight="1">
      <c r="C22" s="5"/>
      <c r="G22" s="10"/>
    </row>
    <row r="23" ht="18">
      <c r="J23" s="7" t="s">
        <v>1</v>
      </c>
    </row>
  </sheetData>
  <sheetProtection sheet="1" objects="1" scenarios="1"/>
  <dataValidations count="11">
    <dataValidation allowBlank="1" showInputMessage="1" showErrorMessage="1" prompt="линия по которой перемещается тело" sqref="G9"/>
    <dataValidation allowBlank="1" showInputMessage="1" showErrorMessage="1" prompt="векторная физическая величина, равная произведению массы частицы на её скорость" sqref="Q12"/>
    <dataValidation allowBlank="1" showInputMessage="1" showErrorMessage="1" prompt="скалярная физическая величина, равная отношению работы ко времени, в течение которого она была совершена" sqref="M14"/>
    <dataValidation allowBlank="1" showInputMessage="1" showErrorMessage="1" prompt="советский учёный, великий конструктор ракетно-космических систем" sqref="A15"/>
    <dataValidation allowBlank="1" showInputMessage="1" showErrorMessage="1" prompt="русский учёный, основоположник современной космонавтики, им впервые была выведена точная формула для скорости ракеты" sqref="G11"/>
    <dataValidation allowBlank="1" showInputMessage="1" showErrorMessage="1" prompt="движение тела, возникающее при отделении от него с какой-либо скоростью некоторой его части." sqref="I8"/>
    <dataValidation allowBlank="1" showInputMessage="1" showErrorMessage="1" prompt="Давление текущей жидкости больше в тех местах потока, в которых скорость её движения меньше, и, наоборот, в тех местах, где скорость больше, давление меньше. Кем была установлена эта закономерность?" sqref="K7"/>
    <dataValidation allowBlank="1" showInputMessage="1" showErrorMessage="1" prompt="&quot;Я мыслю, следовательно, я существую&quot;. Он ввел в физику понятие импульса." sqref="M3"/>
    <dataValidation allowBlank="1" showInputMessage="1" showErrorMessage="1" prompt="человек, который первый ступил на поверхность Луны" sqref="O7"/>
    <dataValidation allowBlank="1" showInputMessage="1" showErrorMessage="1" prompt="единица работы" sqref="U8"/>
    <dataValidation type="textLength" operator="equal" allowBlank="1" showInputMessage="1" showErrorMessage="1" error="Вводить только одну букву" sqref="H15 P9:Q9 B15:F15 G12:G22 H9 I9:I18 J9 K8:K15 L9 M4:M9 N9 N14 O8:O16 P14:T14 U9:U14 R12:T12 V12:X12">
      <formula1>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2004-01-16T11:58:17Z</dcterms:created>
  <dcterms:modified xsi:type="dcterms:W3CDTF">2009-01-19T13:22:00Z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